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\\parrafp01.dec.int\Group\EPA_WaRR_RMS\WASTE AVOIDANCE AND RECOVERY\PROJECTS\LGS Litter Initiatives\Litter check volume calculator\"/>
    </mc:Choice>
  </mc:AlternateContent>
  <bookViews>
    <workbookView xWindow="0" yWindow="0" windowWidth="21495" windowHeight="8970"/>
  </bookViews>
  <sheets>
    <sheet name="In-field data entry form" sheetId="1" r:id="rId1"/>
    <sheet name="Volumetric data results" sheetId="2" r:id="rId2"/>
    <sheet name="Volumetric measures all items" sheetId="3" r:id="rId3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" l="1"/>
  <c r="C13" i="1"/>
  <c r="C17" i="1"/>
  <c r="C30" i="1"/>
  <c r="H2" i="3"/>
  <c r="H10" i="3"/>
  <c r="H16" i="3"/>
  <c r="H19" i="3"/>
  <c r="H25" i="3"/>
  <c r="H28" i="3"/>
  <c r="H31" i="3"/>
  <c r="H35" i="3"/>
  <c r="H39" i="3"/>
  <c r="H44" i="3"/>
  <c r="H47" i="3"/>
  <c r="H52" i="3"/>
  <c r="H56" i="3"/>
  <c r="H59" i="3"/>
  <c r="H63" i="3"/>
  <c r="H66" i="3"/>
  <c r="H70" i="3"/>
  <c r="H73" i="3"/>
  <c r="C4" i="2"/>
  <c r="E4" i="2" s="1"/>
  <c r="C10" i="2"/>
  <c r="E10" i="2" s="1"/>
  <c r="C11" i="2"/>
  <c r="E11" i="2" s="1"/>
  <c r="C12" i="2"/>
  <c r="C15" i="2"/>
  <c r="C17" i="2" s="1"/>
  <c r="C16" i="2"/>
  <c r="C19" i="2"/>
  <c r="E19" i="2" s="1"/>
  <c r="C20" i="2"/>
  <c r="E20" i="2" s="1"/>
  <c r="C21" i="2"/>
  <c r="E21" i="2" s="1"/>
  <c r="C22" i="2"/>
  <c r="E22" i="2" s="1"/>
  <c r="C23" i="2"/>
  <c r="E23" i="2" s="1"/>
  <c r="C24" i="2"/>
  <c r="O24" i="2" s="1"/>
  <c r="C25" i="2"/>
  <c r="C26" i="2"/>
  <c r="E26" i="2" s="1"/>
  <c r="C27" i="2"/>
  <c r="E27" i="2" s="1"/>
  <c r="C28" i="2"/>
  <c r="C29" i="2"/>
  <c r="E29" i="2" s="1"/>
  <c r="K19" i="2"/>
  <c r="M19" i="2" s="1"/>
  <c r="K10" i="2"/>
  <c r="M10" i="2" s="1"/>
  <c r="K11" i="2"/>
  <c r="M11" i="2" s="1"/>
  <c r="K12" i="2"/>
  <c r="M12" i="2" s="1"/>
  <c r="K16" i="2"/>
  <c r="K17" i="2" s="1"/>
  <c r="K20" i="2"/>
  <c r="M20" i="2" s="1"/>
  <c r="K21" i="2"/>
  <c r="M21" i="2" s="1"/>
  <c r="K22" i="2"/>
  <c r="M22" i="2" s="1"/>
  <c r="K23" i="2"/>
  <c r="M23" i="2" s="1"/>
  <c r="K25" i="2"/>
  <c r="M25" i="2" s="1"/>
  <c r="K26" i="2"/>
  <c r="M26" i="2" s="1"/>
  <c r="K27" i="2"/>
  <c r="M27" i="2" s="1"/>
  <c r="K28" i="2"/>
  <c r="K29" i="2"/>
  <c r="M29" i="2" s="1"/>
  <c r="M24" i="2"/>
  <c r="M15" i="2"/>
  <c r="K7" i="2"/>
  <c r="M7" i="2" s="1"/>
  <c r="K6" i="2"/>
  <c r="M6" i="2" s="1"/>
  <c r="K5" i="2"/>
  <c r="M5" i="2" s="1"/>
  <c r="K4" i="2"/>
  <c r="M4" i="2" s="1"/>
  <c r="C5" i="2"/>
  <c r="E5" i="2" s="1"/>
  <c r="C6" i="2"/>
  <c r="E6" i="2"/>
  <c r="C7" i="2"/>
  <c r="E7" i="2" s="1"/>
  <c r="E15" i="2"/>
  <c r="E16" i="2"/>
  <c r="E17" i="2" s="1"/>
  <c r="E28" i="2"/>
  <c r="G4" i="2"/>
  <c r="I4" i="2" s="1"/>
  <c r="G5" i="2"/>
  <c r="I5" i="2" s="1"/>
  <c r="G6" i="2"/>
  <c r="I6" i="2" s="1"/>
  <c r="G7" i="2"/>
  <c r="I7" i="2" s="1"/>
  <c r="G12" i="2"/>
  <c r="I12" i="2" s="1"/>
  <c r="G11" i="2"/>
  <c r="I11" i="2" s="1"/>
  <c r="G10" i="2"/>
  <c r="I10" i="2" s="1"/>
  <c r="G16" i="2"/>
  <c r="I16" i="2" s="1"/>
  <c r="G29" i="2"/>
  <c r="I29" i="2" s="1"/>
  <c r="G28" i="2"/>
  <c r="I28" i="2" s="1"/>
  <c r="G27" i="2"/>
  <c r="G26" i="2"/>
  <c r="I26" i="2" s="1"/>
  <c r="G25" i="2"/>
  <c r="I25" i="2"/>
  <c r="G23" i="2"/>
  <c r="I23" i="2" s="1"/>
  <c r="G22" i="2"/>
  <c r="I22" i="2" s="1"/>
  <c r="G21" i="2"/>
  <c r="I21" i="2" s="1"/>
  <c r="G20" i="2"/>
  <c r="I20" i="2" s="1"/>
  <c r="G19" i="2"/>
  <c r="I19" i="2" s="1"/>
  <c r="I24" i="2"/>
  <c r="I15" i="2"/>
  <c r="G30" i="1"/>
  <c r="G8" i="1"/>
  <c r="G13" i="1"/>
  <c r="G17" i="1"/>
  <c r="E8" i="1"/>
  <c r="E13" i="1"/>
  <c r="E17" i="1"/>
  <c r="E30" i="1"/>
  <c r="H19" i="1"/>
  <c r="H20" i="1"/>
  <c r="H21" i="1"/>
  <c r="H22" i="1"/>
  <c r="H23" i="1"/>
  <c r="H24" i="1"/>
  <c r="H25" i="1"/>
  <c r="H26" i="1"/>
  <c r="H27" i="1"/>
  <c r="H28" i="1"/>
  <c r="H29" i="1"/>
  <c r="H10" i="1"/>
  <c r="H11" i="1"/>
  <c r="H12" i="1"/>
  <c r="H15" i="1"/>
  <c r="H16" i="1"/>
  <c r="H4" i="1"/>
  <c r="H5" i="1"/>
  <c r="H6" i="1"/>
  <c r="H7" i="1"/>
  <c r="E79" i="3"/>
  <c r="B112" i="3"/>
  <c r="B92" i="3"/>
  <c r="B53" i="3"/>
  <c r="E58" i="3"/>
  <c r="E71" i="3"/>
  <c r="E89" i="3"/>
  <c r="B104" i="3"/>
  <c r="E12" i="3"/>
  <c r="E2" i="3"/>
  <c r="E63" i="3"/>
  <c r="B77" i="3"/>
  <c r="E86" i="3"/>
  <c r="E83" i="3"/>
  <c r="E75" i="3"/>
  <c r="E67" i="3"/>
  <c r="E54" i="3"/>
  <c r="E51" i="3"/>
  <c r="E42" i="3"/>
  <c r="E38" i="3"/>
  <c r="E32" i="3"/>
  <c r="E25" i="3"/>
  <c r="B2" i="3"/>
  <c r="B8" i="3"/>
  <c r="B11" i="3"/>
  <c r="B15" i="3"/>
  <c r="B19" i="3"/>
  <c r="B27" i="3"/>
  <c r="B32" i="3"/>
  <c r="B36" i="3"/>
  <c r="B41" i="3"/>
  <c r="B62" i="3"/>
  <c r="B67" i="3"/>
  <c r="B84" i="3"/>
  <c r="B87" i="3"/>
  <c r="B98" i="3"/>
  <c r="E46" i="3"/>
  <c r="B24" i="3"/>
  <c r="O15" i="2"/>
  <c r="O12" i="2"/>
  <c r="N15" i="2"/>
  <c r="C13" i="2" l="1"/>
  <c r="O22" i="2"/>
  <c r="O25" i="2"/>
  <c r="O10" i="2"/>
  <c r="K13" i="2"/>
  <c r="O7" i="2"/>
  <c r="E24" i="2"/>
  <c r="N24" i="2" s="1"/>
  <c r="O28" i="2"/>
  <c r="O19" i="2"/>
  <c r="N22" i="2"/>
  <c r="O11" i="2"/>
  <c r="G13" i="2"/>
  <c r="E12" i="2"/>
  <c r="N12" i="2" s="1"/>
  <c r="M28" i="2"/>
  <c r="M30" i="2" s="1"/>
  <c r="N23" i="2"/>
  <c r="M16" i="2"/>
  <c r="M17" i="2" s="1"/>
  <c r="K8" i="2"/>
  <c r="O4" i="2"/>
  <c r="O6" i="2"/>
  <c r="N6" i="2"/>
  <c r="C8" i="2"/>
  <c r="N28" i="2"/>
  <c r="O27" i="2"/>
  <c r="O26" i="2"/>
  <c r="N26" i="2"/>
  <c r="H30" i="1"/>
  <c r="K30" i="2"/>
  <c r="N19" i="2"/>
  <c r="O20" i="2"/>
  <c r="N21" i="2"/>
  <c r="O23" i="2"/>
  <c r="I27" i="2"/>
  <c r="N27" i="2" s="1"/>
  <c r="G30" i="2"/>
  <c r="N29" i="2"/>
  <c r="O29" i="2"/>
  <c r="E25" i="2"/>
  <c r="N25" i="2" s="1"/>
  <c r="O21" i="2"/>
  <c r="N20" i="2"/>
  <c r="C30" i="2"/>
  <c r="C32" i="1"/>
  <c r="G17" i="2"/>
  <c r="K31" i="2"/>
  <c r="N11" i="2"/>
  <c r="M31" i="2"/>
  <c r="M13" i="2"/>
  <c r="N10" i="2"/>
  <c r="G32" i="1"/>
  <c r="H13" i="1"/>
  <c r="I13" i="2"/>
  <c r="E13" i="2"/>
  <c r="C31" i="2"/>
  <c r="M8" i="2"/>
  <c r="N5" i="2"/>
  <c r="N4" i="2"/>
  <c r="E32" i="1"/>
  <c r="O5" i="2"/>
  <c r="I8" i="2"/>
  <c r="G8" i="2"/>
  <c r="N7" i="2"/>
  <c r="H8" i="1"/>
  <c r="E8" i="2"/>
  <c r="I17" i="2"/>
  <c r="G31" i="2"/>
  <c r="O16" i="2"/>
  <c r="H17" i="1"/>
  <c r="O13" i="2" l="1"/>
  <c r="E30" i="2"/>
  <c r="E31" i="2"/>
  <c r="E32" i="2" s="1"/>
  <c r="E37" i="2" s="1"/>
  <c r="N16" i="2"/>
  <c r="N17" i="2" s="1"/>
  <c r="K32" i="2"/>
  <c r="K37" i="2" s="1"/>
  <c r="O8" i="2"/>
  <c r="N8" i="2"/>
  <c r="C32" i="2"/>
  <c r="C37" i="2" s="1"/>
  <c r="N30" i="2"/>
  <c r="I31" i="2"/>
  <c r="I32" i="2" s="1"/>
  <c r="I37" i="2" s="1"/>
  <c r="I30" i="2"/>
  <c r="O30" i="2"/>
  <c r="N13" i="2"/>
  <c r="H32" i="1"/>
  <c r="M32" i="2"/>
  <c r="G34" i="1" s="1"/>
  <c r="O17" i="2"/>
  <c r="O31" i="2"/>
  <c r="G32" i="2"/>
  <c r="G36" i="2" s="1"/>
  <c r="C36" i="2" l="1"/>
  <c r="N31" i="2"/>
  <c r="N32" i="2" s="1"/>
  <c r="O32" i="2"/>
  <c r="K36" i="2"/>
  <c r="E36" i="2"/>
  <c r="C34" i="1"/>
  <c r="M36" i="2"/>
  <c r="M37" i="2"/>
  <c r="G37" i="2"/>
  <c r="E34" i="1"/>
  <c r="I36" i="2"/>
  <c r="H34" i="1" l="1"/>
</calcChain>
</file>

<file path=xl/sharedStrings.xml><?xml version="1.0" encoding="utf-8"?>
<sst xmlns="http://schemas.openxmlformats.org/spreadsheetml/2006/main" count="458" uniqueCount="340">
  <si>
    <t>Category</t>
  </si>
  <si>
    <t>Total</t>
  </si>
  <si>
    <t>Plastic</t>
  </si>
  <si>
    <t>Bottle &gt;1 L</t>
  </si>
  <si>
    <t xml:space="preserve">Glass </t>
  </si>
  <si>
    <t>Fragments - bottles, cups</t>
  </si>
  <si>
    <t>Metal</t>
  </si>
  <si>
    <t>Steel or aluminium cans, all types &amp; sizes</t>
  </si>
  <si>
    <t>Small kegs</t>
  </si>
  <si>
    <t>Carton &lt;1 L,  takeaway cups</t>
  </si>
  <si>
    <t>Carton &gt;1 L</t>
  </si>
  <si>
    <t>Takeaway containers all-types</t>
  </si>
  <si>
    <t>Large foam clam-shell containers</t>
  </si>
  <si>
    <t>Foil tray, foil bags</t>
  </si>
  <si>
    <t>BBQ foil tray</t>
  </si>
  <si>
    <t>Pizza boxes, cake boxes</t>
  </si>
  <si>
    <t>Cigarettes</t>
  </si>
  <si>
    <t>Cigarette butts &amp; filters</t>
  </si>
  <si>
    <t>Cigarette cartons</t>
  </si>
  <si>
    <t>Plastic Foam</t>
  </si>
  <si>
    <t>Small polystyrene boxes, shoe inner soles</t>
  </si>
  <si>
    <t>Foam buoys, fruit &amp; vegetable boxes, small eskys</t>
  </si>
  <si>
    <t>Paper-Cardboard</t>
  </si>
  <si>
    <t>Newspapers, magazines</t>
  </si>
  <si>
    <t>Metal / Foil</t>
  </si>
  <si>
    <t>Oil and petrol cans</t>
  </si>
  <si>
    <t>Gum</t>
  </si>
  <si>
    <t xml:space="preserve">Food </t>
  </si>
  <si>
    <t>Bread slices, whole fruit &amp; vegetables</t>
  </si>
  <si>
    <t>Bread loaf</t>
  </si>
  <si>
    <t>Hazardous</t>
  </si>
  <si>
    <t>Batteries</t>
  </si>
  <si>
    <t>Nappies</t>
  </si>
  <si>
    <t>Leather &amp; canvas shoes, jumper, towel</t>
  </si>
  <si>
    <t>Wood</t>
  </si>
  <si>
    <t>Small timber offcuts</t>
  </si>
  <si>
    <t>Timber up to 30cm</t>
  </si>
  <si>
    <t>ENTER No. of each</t>
  </si>
  <si>
    <t>TOTAL Volume</t>
  </si>
  <si>
    <t>Glass</t>
  </si>
  <si>
    <t>TOTAL Beverage Related Items</t>
  </si>
  <si>
    <t>TOTAL Non-Beverage Related Items</t>
  </si>
  <si>
    <t>Large Items (&gt;1 L)</t>
  </si>
  <si>
    <t>PLASTIC BEVERAGE RELATED ITEMS</t>
  </si>
  <si>
    <t>Bottle top/cap</t>
  </si>
  <si>
    <t>Bottle &lt;1 L plain water</t>
  </si>
  <si>
    <t>Bottle &gt;1 L plain water</t>
  </si>
  <si>
    <t>6-ring can holder</t>
  </si>
  <si>
    <t>Bottle &lt;1 L flav milk</t>
  </si>
  <si>
    <t>Bottle &gt;1 L flav milk</t>
  </si>
  <si>
    <t>Bottle &lt;1 L flav water/fruit juice, spor drink (non-carbonated)</t>
  </si>
  <si>
    <t>Bottle &gt;1 L flav water/fruit juice, spor drink (non-carbonated)</t>
  </si>
  <si>
    <t>GLASS / CERAMIC BEVERAGE RELATED ITEMS</t>
  </si>
  <si>
    <t>Bottle &lt;1 L carbonated flav. water/soft drink</t>
  </si>
  <si>
    <t>Bottle &gt;1 L carbonated flav. water/soft drink</t>
  </si>
  <si>
    <t>Bottle fragments</t>
  </si>
  <si>
    <t>Bottle &lt;1 L fruit juice</t>
  </si>
  <si>
    <t>Bottle &gt;1 L fruit juice</t>
  </si>
  <si>
    <t>Drink pouches</t>
  </si>
  <si>
    <t>Bottle white milk, all sizes</t>
  </si>
  <si>
    <t>METAL BEVERAGE RELATED ITEMS</t>
  </si>
  <si>
    <t>Takeaway cups</t>
  </si>
  <si>
    <t>Metal bottle top and pull tab</t>
  </si>
  <si>
    <t>Foam coffee cups</t>
  </si>
  <si>
    <t>Wine cask bladders</t>
  </si>
  <si>
    <t>Bottle &gt;1 L flavoured water / soft drink carbonated</t>
  </si>
  <si>
    <t>PAPER BEVERAGE RELATED ITEMS</t>
  </si>
  <si>
    <t>Bottle &gt;1 L water / fruit juice drink / sports drink non-carbonated</t>
  </si>
  <si>
    <t>Coffee cup sleeves</t>
  </si>
  <si>
    <t>Sugar satchets</t>
  </si>
  <si>
    <t>Alcoholic sodas and spirit-based mixers, all sizes</t>
  </si>
  <si>
    <t>Beer, &lt;750 ml, all glass colours</t>
  </si>
  <si>
    <t>SMOKING RELATED</t>
  </si>
  <si>
    <t>Beer, 750 ml +, all glass colours</t>
  </si>
  <si>
    <t>Cigarette packet foil</t>
  </si>
  <si>
    <t>Cider / fruit-based</t>
  </si>
  <si>
    <t>Cigarette packet plastic wrap</t>
  </si>
  <si>
    <t>Bottle &lt;1 L Flav. Water/soft drink carbonated</t>
  </si>
  <si>
    <t>Cigarette rolly paper</t>
  </si>
  <si>
    <t>Bottle &lt;1 L water / fruit juice drink / sports drink non-carbonated</t>
  </si>
  <si>
    <t>Carton &gt;1 L flavoured milk</t>
  </si>
  <si>
    <t>Carton &gt;1 L fruit juice</t>
  </si>
  <si>
    <t>PLASTIC HARD</t>
  </si>
  <si>
    <t>Wine and spirit, all sizes</t>
  </si>
  <si>
    <t>Carton &gt;1 L flavoured water / fruit juice drink / sports drink non-carbonated</t>
  </si>
  <si>
    <t>Bread bag tag</t>
  </si>
  <si>
    <t>Wine cooler, all sizes</t>
  </si>
  <si>
    <t>Carton white milk, all sizes</t>
  </si>
  <si>
    <t>Cups and mugs</t>
  </si>
  <si>
    <t>Spoon/cutlery</t>
  </si>
  <si>
    <t>Straw</t>
  </si>
  <si>
    <t>Bong</t>
  </si>
  <si>
    <t>Alcoholic sodas and spirit-based mixers</t>
  </si>
  <si>
    <t>Beer, aluminium, all types and sizes</t>
  </si>
  <si>
    <t>Cider / fruit-based cans</t>
  </si>
  <si>
    <t>Flavoured water / soft drink carbonated, all sizes</t>
  </si>
  <si>
    <t>Bleach and cleaner containers</t>
  </si>
  <si>
    <t>Flavoured water / soft drink non-carbonated, all sizes</t>
  </si>
  <si>
    <t>Oil containers</t>
  </si>
  <si>
    <t>PLASTIC FILM / SHEET</t>
  </si>
  <si>
    <t>Large buckets</t>
  </si>
  <si>
    <t>Carton &lt;1 L flavoured milk</t>
  </si>
  <si>
    <t>Carton &lt;1 L fruit juice</t>
  </si>
  <si>
    <t>Carton &lt;1 L flavoured water / fruit juice drink / sports drink non-carbonated</t>
  </si>
  <si>
    <t>PLASTIC FOAM</t>
  </si>
  <si>
    <t>Foam buoys</t>
  </si>
  <si>
    <t>Fruit and vegetable boxes</t>
  </si>
  <si>
    <t>Small fishing floats</t>
  </si>
  <si>
    <t>Cigarette packets and pouches</t>
  </si>
  <si>
    <t>Eskys</t>
  </si>
  <si>
    <t>Cigarette lighters</t>
  </si>
  <si>
    <t>Toys</t>
  </si>
  <si>
    <t>Small buckets</t>
  </si>
  <si>
    <t>PAPER - CARDBOARD</t>
  </si>
  <si>
    <t>Newspapers and magazines</t>
  </si>
  <si>
    <t>Tickets (e.g. bus, ATM)</t>
  </si>
  <si>
    <t>METAL AND FOIL</t>
  </si>
  <si>
    <t>Shoe inner sole</t>
  </si>
  <si>
    <t>FOOD</t>
  </si>
  <si>
    <t>Melon</t>
  </si>
  <si>
    <t>Fruit peel</t>
  </si>
  <si>
    <t>HAZARDOUS</t>
  </si>
  <si>
    <t>Miscellaneous food remains</t>
  </si>
  <si>
    <t>Disposable nappies</t>
  </si>
  <si>
    <t>GUM</t>
  </si>
  <si>
    <t>Advertising circulars</t>
  </si>
  <si>
    <t>CLOTH / FABRIC / MATERIAL</t>
  </si>
  <si>
    <t>Leather and canvas shoes</t>
  </si>
  <si>
    <t>Ice cream wrappers</t>
  </si>
  <si>
    <t>Syringes</t>
  </si>
  <si>
    <t>Condoms</t>
  </si>
  <si>
    <t>Bandaids and other dressings</t>
  </si>
  <si>
    <t>Foil ice cream and confectionary wrappers</t>
  </si>
  <si>
    <t>Aerosol cans</t>
  </si>
  <si>
    <t>WOOD</t>
  </si>
  <si>
    <t>Food cans</t>
  </si>
  <si>
    <t>Medium timber offcuts up to 30 cm</t>
  </si>
  <si>
    <t>Fluorescent tubes</t>
  </si>
  <si>
    <t>Bread slices</t>
  </si>
  <si>
    <t>Whole fruit and vegetables</t>
  </si>
  <si>
    <t>Bricks and tiles</t>
  </si>
  <si>
    <t>Medium (adult bike) Tyres</t>
  </si>
  <si>
    <t>TAKEAWAY CONTAINERS - PLASTIC</t>
  </si>
  <si>
    <t>TAKEAWAY CONTAINERS - METAL</t>
  </si>
  <si>
    <t>Rags</t>
  </si>
  <si>
    <t>TAKEAWAY CONTAINERS - PAPER/CARDBOARD</t>
  </si>
  <si>
    <t>Packing tape and straps</t>
  </si>
  <si>
    <t>Tile and brick pieces</t>
  </si>
  <si>
    <t>Ceramic crockery</t>
  </si>
  <si>
    <t>Small tyres and associated pieces</t>
  </si>
  <si>
    <t>Salt and pepper satchets</t>
  </si>
  <si>
    <t>Balls</t>
  </si>
  <si>
    <t xml:space="preserve">CIGARETTES </t>
  </si>
  <si>
    <t>Light bulbs</t>
  </si>
  <si>
    <t>Cigarette butts</t>
  </si>
  <si>
    <t>Takeaway container</t>
  </si>
  <si>
    <t>Clam-shell takeaway containers</t>
  </si>
  <si>
    <t>Foil lined takeaway bag</t>
  </si>
  <si>
    <t>Foil tray</t>
  </si>
  <si>
    <t>Takeaway containers</t>
  </si>
  <si>
    <t>Burger and fish wrappers</t>
  </si>
  <si>
    <t>Small Item (&lt;100 ml)</t>
  </si>
  <si>
    <t>Medium Item (100 ml - 1 L)</t>
  </si>
  <si>
    <t>Cake boxes</t>
  </si>
  <si>
    <t>Pizza boxes</t>
  </si>
  <si>
    <t>Foil container fragment</t>
  </si>
  <si>
    <t>Foil container fragments</t>
  </si>
  <si>
    <t>TOTALS Overall</t>
  </si>
  <si>
    <t>TOTAL Small</t>
  </si>
  <si>
    <t>TOTAL Medium</t>
  </si>
  <si>
    <t>TOTAL Large</t>
  </si>
  <si>
    <t>LITTER TOTALS                 (Item &amp; Volume)</t>
  </si>
  <si>
    <t>Takeaway cup top</t>
  </si>
  <si>
    <t>Pens and markers</t>
  </si>
  <si>
    <t>Fruit sticker</t>
  </si>
  <si>
    <t>Nails, nuts, bolts, zippers</t>
  </si>
  <si>
    <t>Coins</t>
  </si>
  <si>
    <t>Foil security seals</t>
  </si>
  <si>
    <t>Paper clip, twist tie</t>
  </si>
  <si>
    <t>Fabric fragment, cloth garment tag</t>
  </si>
  <si>
    <t>Tea bag</t>
  </si>
  <si>
    <t>Finished wood fragment</t>
  </si>
  <si>
    <t>Pencil</t>
  </si>
  <si>
    <t>Wax, crayon, birthday cake candle</t>
  </si>
  <si>
    <t>Cork</t>
  </si>
  <si>
    <t>Tar</t>
  </si>
  <si>
    <t>Whipper snipper cords</t>
  </si>
  <si>
    <t>Fruit/veg/other mesh bags</t>
  </si>
  <si>
    <t>Blister pack</t>
  </si>
  <si>
    <t>Soy sauce cap</t>
  </si>
  <si>
    <t>Takeaway container fragment</t>
  </si>
  <si>
    <t>Soy and tomato sauce packet</t>
  </si>
  <si>
    <t>Ice cream sticks and wood stirrers</t>
  </si>
  <si>
    <t>Takeaway container or wrapper fragment</t>
  </si>
  <si>
    <t>Lollypop stick, earbud stick</t>
  </si>
  <si>
    <t>Cable ties</t>
  </si>
  <si>
    <t>Small fragments and resin pellets</t>
  </si>
  <si>
    <t>Paper, cardboard, tissue small fragments</t>
  </si>
  <si>
    <t>Shopping dockets and receipts</t>
  </si>
  <si>
    <t>A4 sheet</t>
  </si>
  <si>
    <t>Small packages and boxes (e.g. sultana box, spaghetti box)</t>
  </si>
  <si>
    <t>Medium packages and boxes (e.g. tissue box, biscuit box)</t>
  </si>
  <si>
    <t>Chip box</t>
  </si>
  <si>
    <t>Buckle</t>
  </si>
  <si>
    <t>Buttons and beads</t>
  </si>
  <si>
    <t>Pen  and marker caps</t>
  </si>
  <si>
    <t>Wrap, sheet, film and tape fragments and pieces</t>
  </si>
  <si>
    <t>Lolly wrappers</t>
  </si>
  <si>
    <t>Ice cream and other snack packaging</t>
  </si>
  <si>
    <t>Tape</t>
  </si>
  <si>
    <t>Paint chip</t>
  </si>
  <si>
    <t>Small polystyrene boxes</t>
  </si>
  <si>
    <t>Wad of stuffing / fluff</t>
  </si>
  <si>
    <t>Foam bits / Polystyrene balls</t>
  </si>
  <si>
    <t>Bandaid wrapper paper</t>
  </si>
  <si>
    <t>Lolly and gum wrappers</t>
  </si>
  <si>
    <t>Tissues / serviettes - whole</t>
  </si>
  <si>
    <t>Cotton threads and string</t>
  </si>
  <si>
    <t>Items of clothing (e.g. t-shirts)</t>
  </si>
  <si>
    <t>Items of clothing and materials (e.g. socks, hat)</t>
  </si>
  <si>
    <t>Thongs</t>
  </si>
  <si>
    <t>Silicon fragments</t>
  </si>
  <si>
    <t>Balloons</t>
  </si>
  <si>
    <t>Rubber bands</t>
  </si>
  <si>
    <t>Rubber pieces (not tyres)</t>
  </si>
  <si>
    <t>Twine</t>
  </si>
  <si>
    <t>Fishing line</t>
  </si>
  <si>
    <t>Large items of clothing and materials (e.g. jumper)</t>
  </si>
  <si>
    <t>Large rope or net lengths &gt; 1 m</t>
  </si>
  <si>
    <t>Paper bag</t>
  </si>
  <si>
    <t>Small buckets (0.5L), toys</t>
  </si>
  <si>
    <t>Cigarette packets &amp; pouches</t>
  </si>
  <si>
    <t>Takeaway containers all-types, chip containers, paper bags</t>
  </si>
  <si>
    <t>Advertising circulars, A4 sheet</t>
  </si>
  <si>
    <t>Tea bag, fruit peel &amp; miscellaneous food remains</t>
  </si>
  <si>
    <t>Cotton threads &amp; strings, rags, socks, hats, underwear</t>
  </si>
  <si>
    <t>T-shirt, singlet</t>
  </si>
  <si>
    <t>Matches, ice cream sticks, tooth picks, cork</t>
  </si>
  <si>
    <t>Bottle &lt;1 L, disposable cups</t>
  </si>
  <si>
    <t>Small metal/foil pieces and fragments</t>
  </si>
  <si>
    <t>Partial - to - full bags (carry, supermarket, fruit)</t>
  </si>
  <si>
    <t>Small fishing floats, foam bits, polystyrene balls</t>
  </si>
  <si>
    <t>Whole bricks, large rope lengths &gt; 1m</t>
  </si>
  <si>
    <t>Oil &amp; petrol cans</t>
  </si>
  <si>
    <t>Coffee cup sleeves, sugar sachets</t>
  </si>
  <si>
    <t>181 items TOTAL</t>
  </si>
  <si>
    <t>Matches</t>
  </si>
  <si>
    <t>Toothpicks</t>
  </si>
  <si>
    <t>Marbles</t>
  </si>
  <si>
    <t xml:space="preserve">Rope lengths &lt;1 m </t>
  </si>
  <si>
    <t>Bottle tops, lids &amp; caps, drink pouches</t>
  </si>
  <si>
    <t>Bottles &lt;1L, cups &amp; mugs</t>
  </si>
  <si>
    <t>Cigarette packet foil &amp; wrapping, lighters</t>
  </si>
  <si>
    <t>Matches, ice cream sticks, toothpicks, cork</t>
  </si>
  <si>
    <t>Freezer bags</t>
  </si>
  <si>
    <t>Sandwich bags</t>
  </si>
  <si>
    <t>Partial -to- full bags (carry, grocery, freezer)</t>
  </si>
  <si>
    <t>Grocery bags</t>
  </si>
  <si>
    <t>Carrier bags</t>
  </si>
  <si>
    <t>Grocery, carrier &amp; freezer bags</t>
  </si>
  <si>
    <t>Total Other</t>
  </si>
  <si>
    <t>% Contribution to TOTAL</t>
  </si>
  <si>
    <t xml:space="preserve">Bottle tops, ring pulls, security seals </t>
  </si>
  <si>
    <t>Household cleaner containers, oil containers, large buckets (5 L)</t>
  </si>
  <si>
    <t>Syringes, condoms, band-aids, faeces</t>
  </si>
  <si>
    <t>Batteries, faeces</t>
  </si>
  <si>
    <t>Receipts, tickets, wrappers, tissues/serviettes, bits</t>
  </si>
  <si>
    <t>Nails, paperclips, coins,  foil ice cream &amp; confectionary wrappers, bits</t>
  </si>
  <si>
    <t>Lolly wrappers, straw wrappers, chip bags, sandwich bags</t>
  </si>
  <si>
    <t>Bread ties, lollipop sticks, cutlery, straws, pens, bits</t>
  </si>
  <si>
    <t>Satchets; Takeaway container fragments, food wrappers</t>
  </si>
  <si>
    <t>Sauce packet; Takeaway container fragments</t>
  </si>
  <si>
    <t>Tally</t>
  </si>
  <si>
    <t>Aerosol cans, food cans</t>
  </si>
  <si>
    <t>Tile &amp; brick pieces, light bulbs, thongs</t>
  </si>
  <si>
    <t>Coffee cup, sleeves, sugar sachets</t>
  </si>
  <si>
    <t>Sauce packet; Takeaway container bits</t>
  </si>
  <si>
    <t>Foil container bits</t>
  </si>
  <si>
    <t>Sachets; Takeaway container bits, food wrappers</t>
  </si>
  <si>
    <t>Takeaway containers, paper bags</t>
  </si>
  <si>
    <t>Lolly wrappers,  sandwich plastic bags (empty)</t>
  </si>
  <si>
    <t>Small fishing floats, foam balls, bits</t>
  </si>
  <si>
    <t>Receipts, tickets, wrapper, tissues/serviettes, bits</t>
  </si>
  <si>
    <t>Nails, paperclips, coins,  foil, ice cream &amp; lolly wrappers, bits</t>
  </si>
  <si>
    <t>Threads &amp; strings, rags, socks, hats, underwear</t>
  </si>
  <si>
    <t>Household containers, large buckets (5 L)</t>
  </si>
  <si>
    <t>Plastic bags (with contents), sheeting</t>
  </si>
  <si>
    <t>Foam buoys, Vegs boxes, small eskys</t>
  </si>
  <si>
    <t>Miscellaneous</t>
  </si>
  <si>
    <t>Batteries, poo (large dog)</t>
  </si>
  <si>
    <t>Syringes, condoms, band-aids, poo (small dog)</t>
  </si>
  <si>
    <t>Poo (large dog)</t>
  </si>
  <si>
    <t>Packing tape, twine, fishing line,balloons, rubber bands, tar</t>
  </si>
  <si>
    <t>MISCELLANEOUS</t>
  </si>
  <si>
    <t>All Other Items</t>
  </si>
  <si>
    <t>Poo (Small dog)</t>
  </si>
  <si>
    <t>Packing tape, twine, fishing line, balloons, rubber bands, tar</t>
  </si>
  <si>
    <t>Beverage related items</t>
  </si>
  <si>
    <t>TOTAL Beverage related items</t>
  </si>
  <si>
    <t>Takeaway food containers</t>
  </si>
  <si>
    <t>Paper/cardboard</t>
  </si>
  <si>
    <t>Small items (&lt;100 ml)</t>
  </si>
  <si>
    <t>Mean volumetric value</t>
  </si>
  <si>
    <t>Medium items             (100 ml - 1 L)</t>
  </si>
  <si>
    <t>Large items (&gt;1 L)</t>
  </si>
  <si>
    <t>TOTAL no. items</t>
  </si>
  <si>
    <t>TOTAL Takeaway food containers</t>
  </si>
  <si>
    <t>Smoking related items</t>
  </si>
  <si>
    <t>TOTAL Smoking related items</t>
  </si>
  <si>
    <t>Plastic – hard</t>
  </si>
  <si>
    <t>Plastic – film/sheet</t>
  </si>
  <si>
    <t>Smoking related</t>
  </si>
  <si>
    <t>Plastic foam</t>
  </si>
  <si>
    <t>Paper-cardboard</t>
  </si>
  <si>
    <t>Other smoking related</t>
  </si>
  <si>
    <t>Others smoking related</t>
  </si>
  <si>
    <t>All other items</t>
  </si>
  <si>
    <t>Metal/foil</t>
  </si>
  <si>
    <t>Cloth/fabric/material</t>
  </si>
  <si>
    <t>Cloth /fabric/material</t>
  </si>
  <si>
    <t>TOTAL Other</t>
  </si>
  <si>
    <t xml:space="preserve">Litter Count TOTALS </t>
  </si>
  <si>
    <t>TOTAL tally small</t>
  </si>
  <si>
    <t>TOTAL tally medium</t>
  </si>
  <si>
    <t>TOTAL large</t>
  </si>
  <si>
    <t>TOTAL Tally Overall</t>
  </si>
  <si>
    <t>TOTAL Volume Overall</t>
  </si>
  <si>
    <r>
      <rPr>
        <b/>
        <sz val="12"/>
        <color theme="1"/>
        <rFont val="Arial"/>
      </rPr>
      <t>Site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</rPr>
      <t>location/name:</t>
    </r>
  </si>
  <si>
    <t>Small item (&lt;100 mL )</t>
  </si>
  <si>
    <t>Large item (&gt;1 L)</t>
  </si>
  <si>
    <t>TOTAL  Smoking related items</t>
  </si>
  <si>
    <t xml:space="preserve">      TOTAL Takeaway food containers</t>
  </si>
  <si>
    <t>Paper/Cardboard</t>
  </si>
  <si>
    <r>
      <t>Beverage r</t>
    </r>
    <r>
      <rPr>
        <b/>
        <sz val="11"/>
        <rFont val="Calibri"/>
        <scheme val="minor"/>
      </rPr>
      <t>elated</t>
    </r>
  </si>
  <si>
    <t>Medium item  (100 ml – 1 L)</t>
  </si>
  <si>
    <t>Litres</t>
  </si>
  <si>
    <t>Litter Volume TOTALS (L)</t>
  </si>
  <si>
    <t>TOTAL volume small (L)</t>
  </si>
  <si>
    <t>TOTAL volume medium (L)</t>
  </si>
  <si>
    <t>TOTAL volume large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</si>
</sst>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"/>
  </numFmts>
  <fonts count="2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Arial"/>
    </font>
    <font>
      <sz val="10"/>
      <color theme="1"/>
      <name val="Arial"/>
    </font>
    <font>
      <b/>
      <sz val="11"/>
      <name val="Calibri"/>
      <scheme val="minor"/>
    </font>
    <font>
      <b/>
      <sz val="11"/>
      <color theme="1"/>
      <name val="Calibri (Body)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Up">
        <bgColor theme="6" tint="0.79995117038483843"/>
      </patternFill>
    </fill>
    <fill>
      <patternFill patternType="solid">
        <fgColor rgb="FFE3E6B2"/>
        <bgColor indexed="64"/>
      </patternFill>
    </fill>
    <fill>
      <patternFill patternType="solid">
        <fgColor rgb="FFBBCF0D"/>
        <bgColor indexed="64"/>
      </patternFill>
    </fill>
    <fill>
      <patternFill patternType="solid">
        <fgColor rgb="FFD1E70F"/>
        <bgColor indexed="64"/>
      </patternFill>
    </fill>
    <fill>
      <patternFill patternType="solid">
        <fgColor rgb="FFF2F2F2"/>
        <bgColor indexed="64"/>
      </patternFill>
    </fill>
  </fills>
  <borders count="10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ck">
        <color auto="1"/>
      </top>
      <bottom style="thin">
        <color theme="0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/>
      <right style="medium">
        <color theme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1"/>
      </left>
      <right style="medium">
        <color theme="1"/>
      </right>
      <top style="medium">
        <color auto="1"/>
      </top>
      <bottom style="medium">
        <color auto="1"/>
      </bottom>
      <diagonal/>
    </border>
    <border>
      <left/>
      <right/>
      <top style="medium">
        <color theme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auto="1"/>
      </bottom>
      <diagonal/>
    </border>
    <border>
      <left style="thin">
        <color auto="1"/>
      </left>
      <right/>
      <top style="medium">
        <color theme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1"/>
      </left>
      <right style="medium">
        <color auto="1"/>
      </right>
      <top style="medium">
        <color theme="1"/>
      </top>
      <bottom style="medium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medium">
        <color theme="1"/>
      </top>
      <bottom style="medium">
        <color auto="1"/>
      </bottom>
      <diagonal/>
    </border>
    <border>
      <left style="thin">
        <color theme="0"/>
      </left>
      <right/>
      <top style="medium">
        <color theme="1"/>
      </top>
      <bottom style="medium">
        <color auto="1"/>
      </bottom>
      <diagonal/>
    </border>
    <border>
      <left style="medium">
        <color theme="1"/>
      </left>
      <right style="thin">
        <color auto="1"/>
      </right>
      <top style="thin">
        <color auto="1"/>
      </top>
      <bottom/>
      <diagonal/>
    </border>
    <border>
      <left style="medium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/>
  </cellStyleXfs>
  <cellXfs count="261">
    <xf numFmtId="0" fontId="0" fillId="0" borderId="0" xfId="0"/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2" xfId="0" applyFont="1" applyFill="1" applyBorder="1" applyAlignment="1">
      <alignment vertical="center" wrapText="1"/>
    </xf>
    <xf numFmtId="0" fontId="2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0" borderId="2" xfId="0" applyFont="1" applyBorder="1"/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2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0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50" xfId="0" applyBorder="1"/>
    <xf numFmtId="0" fontId="0" fillId="0" borderId="51" xfId="0" applyBorder="1"/>
    <xf numFmtId="0" fontId="0" fillId="0" borderId="53" xfId="0" applyBorder="1"/>
    <xf numFmtId="0" fontId="0" fillId="0" borderId="54" xfId="0" applyBorder="1"/>
    <xf numFmtId="0" fontId="0" fillId="0" borderId="49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59" xfId="0" applyBorder="1"/>
    <xf numFmtId="0" fontId="0" fillId="0" borderId="0" xfId="0" applyBorder="1"/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8" fillId="0" borderId="40" xfId="0" applyFont="1" applyBorder="1" applyAlignment="1">
      <alignment horizontal="center" vertical="center"/>
    </xf>
    <xf numFmtId="0" fontId="12" fillId="5" borderId="0" xfId="0" applyFont="1" applyFill="1" applyBorder="1" applyAlignment="1">
      <alignment vertical="center" wrapText="1"/>
    </xf>
    <xf numFmtId="0" fontId="12" fillId="5" borderId="0" xfId="0" applyFont="1" applyFill="1" applyBorder="1" applyAlignment="1" applyProtection="1">
      <alignment vertical="center" wrapText="1"/>
      <protection locked="0"/>
    </xf>
    <xf numFmtId="0" fontId="3" fillId="9" borderId="6" xfId="0" applyFont="1" applyFill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9" borderId="37" xfId="0" applyFont="1" applyFill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12" fillId="10" borderId="0" xfId="0" applyFont="1" applyFill="1" applyBorder="1" applyAlignment="1" applyProtection="1">
      <alignment vertical="center" wrapText="1"/>
      <protection locked="0"/>
    </xf>
    <xf numFmtId="0" fontId="12" fillId="5" borderId="83" xfId="0" applyFont="1" applyFill="1" applyBorder="1" applyAlignment="1" applyProtection="1">
      <alignment vertical="center" wrapText="1"/>
      <protection locked="0"/>
    </xf>
    <xf numFmtId="0" fontId="12" fillId="5" borderId="83" xfId="0" applyFont="1" applyFill="1" applyBorder="1" applyAlignment="1">
      <alignment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0" fillId="0" borderId="89" xfId="0" applyBorder="1"/>
    <xf numFmtId="0" fontId="0" fillId="0" borderId="91" xfId="0" applyBorder="1"/>
    <xf numFmtId="0" fontId="8" fillId="0" borderId="93" xfId="0" applyFont="1" applyBorder="1"/>
    <xf numFmtId="0" fontId="8" fillId="0" borderId="70" xfId="0" applyFont="1" applyBorder="1"/>
    <xf numFmtId="0" fontId="8" fillId="0" borderId="94" xfId="0" applyFont="1" applyBorder="1" applyAlignment="1">
      <alignment vertical="center"/>
    </xf>
    <xf numFmtId="0" fontId="8" fillId="10" borderId="95" xfId="0" applyFont="1" applyFill="1" applyBorder="1" applyAlignment="1">
      <alignment vertical="center"/>
    </xf>
    <xf numFmtId="0" fontId="8" fillId="10" borderId="83" xfId="0" applyFont="1" applyFill="1" applyBorder="1" applyAlignment="1">
      <alignment vertical="center"/>
    </xf>
    <xf numFmtId="0" fontId="17" fillId="0" borderId="52" xfId="0" applyFont="1" applyBorder="1" applyAlignment="1" applyProtection="1">
      <alignment vertical="center"/>
    </xf>
    <xf numFmtId="0" fontId="0" fillId="0" borderId="59" xfId="0" applyBorder="1" applyProtection="1"/>
    <xf numFmtId="0" fontId="3" fillId="8" borderId="43" xfId="0" applyFont="1" applyFill="1" applyBorder="1" applyAlignment="1" applyProtection="1">
      <alignment horizontal="left" vertical="center" wrapText="1"/>
    </xf>
    <xf numFmtId="0" fontId="3" fillId="8" borderId="28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8" borderId="44" xfId="0" applyFont="1" applyFill="1" applyBorder="1" applyAlignment="1" applyProtection="1">
      <alignment horizontal="center" vertical="center" wrapText="1"/>
    </xf>
    <xf numFmtId="0" fontId="6" fillId="7" borderId="24" xfId="0" applyFont="1" applyFill="1" applyBorder="1" applyAlignment="1" applyProtection="1">
      <alignment vertical="center"/>
    </xf>
    <xf numFmtId="0" fontId="6" fillId="7" borderId="20" xfId="0" applyFont="1" applyFill="1" applyBorder="1" applyAlignment="1" applyProtection="1">
      <alignment horizontal="center" vertical="center"/>
    </xf>
    <xf numFmtId="0" fontId="6" fillId="7" borderId="20" xfId="0" applyFont="1" applyFill="1" applyBorder="1" applyAlignment="1" applyProtection="1">
      <alignment vertical="center"/>
    </xf>
    <xf numFmtId="0" fontId="6" fillId="7" borderId="24" xfId="0" applyFont="1" applyFill="1" applyBorder="1" applyAlignment="1" applyProtection="1">
      <alignment horizontal="center" vertical="center"/>
    </xf>
    <xf numFmtId="0" fontId="6" fillId="7" borderId="21" xfId="0" applyFont="1" applyFill="1" applyBorder="1" applyAlignment="1" applyProtection="1">
      <alignment horizontal="center" vertical="center"/>
    </xf>
    <xf numFmtId="0" fontId="2" fillId="7" borderId="24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2" fillId="0" borderId="25" xfId="0" applyFont="1" applyFill="1" applyBorder="1" applyAlignment="1" applyProtection="1">
      <alignment vertical="center" wrapText="1"/>
    </xf>
    <xf numFmtId="0" fontId="6" fillId="4" borderId="2" xfId="0" applyFont="1" applyFill="1" applyBorder="1" applyAlignment="1" applyProtection="1">
      <alignment horizontal="center" vertical="center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2" fontId="6" fillId="0" borderId="2" xfId="0" applyNumberFormat="1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vertical="center" wrapText="1"/>
    </xf>
    <xf numFmtId="0" fontId="6" fillId="4" borderId="18" xfId="0" applyFont="1" applyFill="1" applyBorder="1" applyAlignment="1" applyProtection="1">
      <alignment horizontal="center" vertical="center"/>
    </xf>
    <xf numFmtId="164" fontId="7" fillId="0" borderId="18" xfId="0" applyNumberFormat="1" applyFont="1" applyFill="1" applyBorder="1" applyAlignment="1" applyProtection="1">
      <alignment horizontal="center" vertical="center" wrapText="1"/>
    </xf>
    <xf numFmtId="2" fontId="6" fillId="0" borderId="18" xfId="0" applyNumberFormat="1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left" vertical="center"/>
    </xf>
    <xf numFmtId="0" fontId="7" fillId="0" borderId="27" xfId="0" applyFont="1" applyFill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center"/>
    </xf>
    <xf numFmtId="0" fontId="7" fillId="1" borderId="3" xfId="0" applyFont="1" applyFill="1" applyBorder="1" applyAlignment="1" applyProtection="1">
      <alignment horizontal="center" vertical="center" wrapText="1"/>
    </xf>
    <xf numFmtId="0" fontId="6" fillId="1" borderId="1" xfId="0" applyFont="1" applyFill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12" fillId="7" borderId="24" xfId="0" applyFont="1" applyFill="1" applyBorder="1" applyAlignment="1" applyProtection="1">
      <alignment vertical="center"/>
    </xf>
    <xf numFmtId="0" fontId="7" fillId="7" borderId="20" xfId="0" applyFont="1" applyFill="1" applyBorder="1" applyAlignment="1" applyProtection="1">
      <alignment vertical="center"/>
    </xf>
    <xf numFmtId="0" fontId="7" fillId="7" borderId="24" xfId="0" applyFont="1" applyFill="1" applyBorder="1" applyAlignment="1" applyProtection="1">
      <alignment vertical="center"/>
    </xf>
    <xf numFmtId="0" fontId="6" fillId="7" borderId="20" xfId="0" applyFont="1" applyFill="1" applyBorder="1" applyProtection="1"/>
    <xf numFmtId="0" fontId="6" fillId="7" borderId="20" xfId="0" applyFont="1" applyFill="1" applyBorder="1" applyAlignment="1" applyProtection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/>
    </xf>
    <xf numFmtId="0" fontId="1" fillId="7" borderId="21" xfId="0" applyFont="1" applyFill="1" applyBorder="1" applyAlignment="1" applyProtection="1">
      <alignment horizontal="center" vertical="center"/>
    </xf>
    <xf numFmtId="0" fontId="7" fillId="4" borderId="2" xfId="0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/>
    </xf>
    <xf numFmtId="164" fontId="6" fillId="0" borderId="2" xfId="0" applyNumberFormat="1" applyFont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 wrapText="1"/>
    </xf>
    <xf numFmtId="165" fontId="6" fillId="0" borderId="2" xfId="0" applyNumberFormat="1" applyFont="1" applyBorder="1" applyAlignment="1" applyProtection="1">
      <alignment horizontal="center" vertical="center" wrapText="1"/>
    </xf>
    <xf numFmtId="0" fontId="6" fillId="1" borderId="3" xfId="0" applyFont="1" applyFill="1" applyBorder="1" applyAlignment="1" applyProtection="1">
      <alignment horizontal="center" vertical="center" wrapText="1"/>
    </xf>
    <xf numFmtId="0" fontId="7" fillId="7" borderId="24" xfId="0" applyFont="1" applyFill="1" applyBorder="1" applyAlignment="1" applyProtection="1">
      <alignment vertical="center" wrapText="1"/>
    </xf>
    <xf numFmtId="0" fontId="7" fillId="7" borderId="20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6" fillId="1" borderId="3" xfId="0" applyFont="1" applyFill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2" fontId="6" fillId="0" borderId="2" xfId="0" applyNumberFormat="1" applyFont="1" applyFill="1" applyBorder="1" applyAlignment="1" applyProtection="1">
      <alignment horizontal="center" vertical="center"/>
    </xf>
    <xf numFmtId="0" fontId="12" fillId="0" borderId="27" xfId="0" applyFont="1" applyFill="1" applyBorder="1" applyAlignment="1" applyProtection="1">
      <alignment vertical="center" wrapText="1"/>
    </xf>
    <xf numFmtId="0" fontId="6" fillId="4" borderId="3" xfId="0" applyFont="1" applyFill="1" applyBorder="1" applyAlignment="1" applyProtection="1">
      <alignment horizontal="center" vertical="center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vertical="center"/>
    </xf>
    <xf numFmtId="0" fontId="12" fillId="0" borderId="28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/>
    </xf>
    <xf numFmtId="164" fontId="7" fillId="1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2" fontId="6" fillId="1" borderId="1" xfId="0" applyNumberFormat="1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vertical="center"/>
    </xf>
    <xf numFmtId="0" fontId="7" fillId="1" borderId="1" xfId="0" applyFont="1" applyFill="1" applyBorder="1" applyAlignment="1" applyProtection="1">
      <alignment horizontal="center" vertical="center" wrapText="1"/>
    </xf>
    <xf numFmtId="0" fontId="7" fillId="0" borderId="28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center" vertical="center"/>
    </xf>
    <xf numFmtId="0" fontId="6" fillId="1" borderId="4" xfId="0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3" fillId="9" borderId="4" xfId="0" applyFont="1" applyFill="1" applyBorder="1" applyAlignment="1" applyProtection="1">
      <alignment vertical="center" wrapText="1"/>
    </xf>
    <xf numFmtId="0" fontId="3" fillId="9" borderId="23" xfId="0" applyFont="1" applyFill="1" applyBorder="1" applyAlignment="1" applyProtection="1">
      <alignment horizontal="center" vertical="center"/>
    </xf>
    <xf numFmtId="0" fontId="2" fillId="9" borderId="4" xfId="0" applyFont="1" applyFill="1" applyBorder="1" applyAlignment="1" applyProtection="1">
      <alignment horizontal="center" vertical="center"/>
    </xf>
    <xf numFmtId="0" fontId="2" fillId="1" borderId="4" xfId="0" applyFont="1" applyFill="1" applyBorder="1" applyAlignment="1" applyProtection="1">
      <alignment vertical="center"/>
    </xf>
    <xf numFmtId="0" fontId="2" fillId="1" borderId="4" xfId="0" applyFont="1" applyFill="1" applyBorder="1" applyAlignment="1" applyProtection="1">
      <alignment horizontal="center" vertical="center"/>
    </xf>
    <xf numFmtId="0" fontId="0" fillId="1" borderId="0" xfId="0" applyFill="1" applyProtection="1"/>
    <xf numFmtId="0" fontId="6" fillId="9" borderId="33" xfId="0" applyFont="1" applyFill="1" applyBorder="1" applyAlignment="1" applyProtection="1">
      <alignment horizontal="center" vertical="center"/>
    </xf>
    <xf numFmtId="0" fontId="0" fillId="0" borderId="61" xfId="0" applyBorder="1" applyProtection="1"/>
    <xf numFmtId="0" fontId="0" fillId="0" borderId="62" xfId="0" applyBorder="1" applyProtection="1"/>
    <xf numFmtId="0" fontId="0" fillId="0" borderId="63" xfId="0" applyBorder="1" applyProtection="1"/>
    <xf numFmtId="0" fontId="0" fillId="0" borderId="64" xfId="0" applyBorder="1" applyProtection="1"/>
    <xf numFmtId="0" fontId="0" fillId="0" borderId="65" xfId="0" applyBorder="1" applyProtection="1"/>
    <xf numFmtId="0" fontId="0" fillId="0" borderId="66" xfId="0" applyBorder="1" applyProtection="1"/>
    <xf numFmtId="0" fontId="0" fillId="0" borderId="58" xfId="0" applyBorder="1" applyProtection="1"/>
    <xf numFmtId="0" fontId="0" fillId="0" borderId="60" xfId="0" applyBorder="1" applyProtection="1"/>
    <xf numFmtId="0" fontId="15" fillId="0" borderId="1" xfId="0" applyFont="1" applyFill="1" applyBorder="1" applyAlignment="1" applyProtection="1">
      <alignment vertical="center" wrapText="1"/>
    </xf>
    <xf numFmtId="0" fontId="0" fillId="0" borderId="67" xfId="0" applyBorder="1" applyProtection="1"/>
    <xf numFmtId="0" fontId="0" fillId="0" borderId="68" xfId="0" applyBorder="1" applyProtection="1"/>
    <xf numFmtId="0" fontId="0" fillId="0" borderId="49" xfId="0" applyBorder="1" applyProtection="1"/>
    <xf numFmtId="0" fontId="6" fillId="0" borderId="40" xfId="0" applyFont="1" applyBorder="1" applyAlignment="1" applyProtection="1">
      <alignment horizontal="left" vertical="center"/>
    </xf>
    <xf numFmtId="0" fontId="0" fillId="0" borderId="0" xfId="0" applyProtection="1"/>
    <xf numFmtId="0" fontId="4" fillId="0" borderId="0" xfId="0" applyFont="1" applyAlignment="1" applyProtection="1">
      <alignment vertical="center"/>
    </xf>
    <xf numFmtId="0" fontId="0" fillId="0" borderId="55" xfId="0" applyBorder="1" applyProtection="1"/>
    <xf numFmtId="0" fontId="6" fillId="0" borderId="42" xfId="0" applyFont="1" applyBorder="1" applyAlignment="1" applyProtection="1">
      <alignment vertical="center"/>
    </xf>
    <xf numFmtId="0" fontId="0" fillId="0" borderId="1" xfId="0" applyBorder="1" applyProtection="1"/>
    <xf numFmtId="0" fontId="4" fillId="0" borderId="1" xfId="0" applyFont="1" applyBorder="1" applyAlignment="1" applyProtection="1">
      <alignment vertical="center"/>
    </xf>
    <xf numFmtId="0" fontId="12" fillId="5" borderId="36" xfId="0" applyFont="1" applyFill="1" applyBorder="1" applyAlignment="1" applyProtection="1">
      <alignment vertical="center" wrapText="1"/>
    </xf>
    <xf numFmtId="0" fontId="12" fillId="5" borderId="25" xfId="0" applyFont="1" applyFill="1" applyBorder="1" applyAlignment="1" applyProtection="1">
      <alignment vertical="center" wrapText="1"/>
    </xf>
    <xf numFmtId="0" fontId="12" fillId="5" borderId="74" xfId="0" applyFont="1" applyFill="1" applyBorder="1" applyAlignment="1" applyProtection="1">
      <alignment vertical="center" wrapText="1"/>
    </xf>
    <xf numFmtId="0" fontId="12" fillId="5" borderId="41" xfId="0" applyFont="1" applyFill="1" applyBorder="1" applyAlignment="1" applyProtection="1">
      <alignment vertical="center" wrapText="1"/>
    </xf>
    <xf numFmtId="0" fontId="12" fillId="5" borderId="84" xfId="0" applyFont="1" applyFill="1" applyBorder="1" applyAlignment="1" applyProtection="1">
      <alignment vertical="center" wrapText="1"/>
    </xf>
    <xf numFmtId="0" fontId="12" fillId="5" borderId="45" xfId="0" applyFont="1" applyFill="1" applyBorder="1" applyAlignment="1" applyProtection="1">
      <alignment vertical="center" wrapText="1"/>
    </xf>
    <xf numFmtId="0" fontId="12" fillId="5" borderId="38" xfId="0" applyFont="1" applyFill="1" applyBorder="1" applyAlignment="1" applyProtection="1">
      <alignment vertical="center" wrapText="1"/>
    </xf>
    <xf numFmtId="0" fontId="8" fillId="0" borderId="9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13" xfId="0" applyFont="1" applyBorder="1" applyAlignment="1" applyProtection="1">
      <alignment horizontal="center" vertical="center"/>
    </xf>
    <xf numFmtId="0" fontId="8" fillId="0" borderId="73" xfId="0" applyFont="1" applyBorder="1" applyAlignment="1" applyProtection="1">
      <alignment horizontal="center" vertical="center"/>
    </xf>
    <xf numFmtId="0" fontId="20" fillId="7" borderId="22" xfId="0" applyFont="1" applyFill="1" applyBorder="1" applyAlignment="1" applyProtection="1">
      <alignment vertical="center"/>
    </xf>
    <xf numFmtId="0" fontId="3" fillId="7" borderId="20" xfId="0" applyFont="1" applyFill="1" applyBorder="1" applyAlignment="1" applyProtection="1">
      <alignment horizontal="left" vertical="center"/>
    </xf>
    <xf numFmtId="0" fontId="3" fillId="8" borderId="7" xfId="0" applyFont="1" applyFill="1" applyBorder="1" applyAlignment="1">
      <alignment horizontal="center" vertical="center"/>
    </xf>
    <xf numFmtId="0" fontId="19" fillId="8" borderId="7" xfId="0" applyFont="1" applyFill="1" applyBorder="1" applyAlignment="1">
      <alignment horizontal="center" vertical="center" wrapText="1"/>
    </xf>
    <xf numFmtId="0" fontId="19" fillId="8" borderId="7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2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5" xfId="0" applyFont="1" applyFill="1" applyBorder="1" applyAlignment="1">
      <alignment horizontal="center" vertical="center" wrapText="1"/>
    </xf>
    <xf numFmtId="2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87" xfId="0" applyFont="1" applyFill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2" fontId="7" fillId="0" borderId="39" xfId="0" applyNumberFormat="1" applyFont="1" applyFill="1" applyBorder="1" applyAlignment="1" applyProtection="1">
      <alignment horizontal="center" vertical="center" wrapText="1"/>
    </xf>
    <xf numFmtId="0" fontId="7" fillId="0" borderId="82" xfId="0" applyFont="1" applyFill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 wrapText="1"/>
    </xf>
    <xf numFmtId="2" fontId="4" fillId="0" borderId="13" xfId="0" applyNumberFormat="1" applyFont="1" applyBorder="1" applyAlignment="1" applyProtection="1">
      <alignment horizontal="center" vertical="center" wrapText="1"/>
      <protection locked="0"/>
    </xf>
    <xf numFmtId="0" fontId="4" fillId="0" borderId="8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2" fontId="4" fillId="0" borderId="12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18" fillId="0" borderId="70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9" borderId="77" xfId="0" applyFont="1" applyFill="1" applyBorder="1" applyAlignment="1">
      <alignment horizontal="center"/>
    </xf>
    <xf numFmtId="0" fontId="0" fillId="0" borderId="98" xfId="0" applyBorder="1"/>
    <xf numFmtId="0" fontId="1" fillId="0" borderId="98" xfId="0" applyFont="1" applyBorder="1" applyAlignment="1">
      <alignment vertical="center"/>
    </xf>
    <xf numFmtId="0" fontId="0" fillId="0" borderId="52" xfId="0" applyBorder="1"/>
    <xf numFmtId="14" fontId="0" fillId="0" borderId="52" xfId="0" applyNumberFormat="1" applyBorder="1"/>
    <xf numFmtId="0" fontId="1" fillId="0" borderId="52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3" fillId="7" borderId="10" xfId="0" applyFont="1" applyFill="1" applyBorder="1" applyAlignment="1">
      <alignment horizontal="left" vertical="center" wrapText="1"/>
    </xf>
    <xf numFmtId="0" fontId="16" fillId="7" borderId="5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/>
    </xf>
    <xf numFmtId="0" fontId="16" fillId="7" borderId="5" xfId="0" applyFont="1" applyFill="1" applyBorder="1" applyAlignment="1">
      <alignment horizontal="left" vertical="center"/>
    </xf>
    <xf numFmtId="0" fontId="16" fillId="7" borderId="5" xfId="0" applyFont="1" applyFill="1" applyBorder="1" applyAlignment="1">
      <alignment horizontal="center" vertical="center"/>
    </xf>
    <xf numFmtId="0" fontId="16" fillId="7" borderId="88" xfId="0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3" fillId="9" borderId="29" xfId="0" applyFont="1" applyFill="1" applyBorder="1" applyAlignment="1" applyProtection="1">
      <alignment horizontal="center" vertical="center" wrapText="1"/>
    </xf>
    <xf numFmtId="0" fontId="3" fillId="9" borderId="30" xfId="0" applyFont="1" applyFill="1" applyBorder="1" applyAlignment="1" applyProtection="1">
      <alignment horizontal="center" vertical="center" wrapText="1"/>
    </xf>
    <xf numFmtId="0" fontId="10" fillId="9" borderId="35" xfId="0" applyFont="1" applyFill="1" applyBorder="1" applyAlignment="1" applyProtection="1">
      <alignment horizontal="center" vertical="center"/>
    </xf>
    <xf numFmtId="0" fontId="10" fillId="9" borderId="34" xfId="0" applyFont="1" applyFill="1" applyBorder="1" applyAlignment="1" applyProtection="1">
      <alignment horizontal="center" vertical="center"/>
    </xf>
    <xf numFmtId="0" fontId="10" fillId="9" borderId="47" xfId="0" applyFont="1" applyFill="1" applyBorder="1" applyAlignment="1" applyProtection="1">
      <alignment horizontal="center" vertical="center"/>
    </xf>
    <xf numFmtId="0" fontId="10" fillId="9" borderId="48" xfId="0" applyFont="1" applyFill="1" applyBorder="1" applyAlignment="1" applyProtection="1">
      <alignment horizontal="center" vertical="center"/>
    </xf>
    <xf numFmtId="0" fontId="3" fillId="7" borderId="20" xfId="0" applyFont="1" applyFill="1" applyBorder="1" applyAlignment="1" applyProtection="1">
      <alignment horizontal="left" vertical="center"/>
    </xf>
    <xf numFmtId="0" fontId="0" fillId="0" borderId="2" xfId="0" applyBorder="1" applyAlignment="1">
      <alignment vertical="center"/>
    </xf>
    <xf numFmtId="0" fontId="19" fillId="8" borderId="99" xfId="0" applyFont="1" applyFill="1" applyBorder="1" applyAlignment="1">
      <alignment horizontal="center" vertical="center" wrapText="1"/>
    </xf>
    <xf numFmtId="0" fontId="19" fillId="8" borderId="99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</cellXfs>
  <cellStyles count="2">
    <cellStyle name="Neutral 2" xfId="1"/>
    <cellStyle name="Normal" xfId="0" builtinId="0"/>
  </cellStyles>
  <dxfs count="0"/>
  <tableStyles count="0" defaultTableStyle="TableStyleMedium2" defaultPivotStyle="PivotStyleLight16"/>
  <colors>
    <mruColors>
      <color rgb="FFF2F2F2"/>
      <color rgb="FFD1E70F"/>
      <color rgb="FFBBCF0D"/>
      <color rgb="FFE3E6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Volume of beverage litter items by material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'Volumetric data results'!$A$4:$A$7</c:f>
              <c:strCache>
                <c:ptCount val="4"/>
                <c:pt idx="0">
                  <c:v>Plastic</c:v>
                </c:pt>
                <c:pt idx="1">
                  <c:v>Glass</c:v>
                </c:pt>
                <c:pt idx="2">
                  <c:v>Metal</c:v>
                </c:pt>
                <c:pt idx="3">
                  <c:v>Paper/Cardboard</c:v>
                </c:pt>
              </c:strCache>
            </c:strRef>
          </c:cat>
          <c:val>
            <c:numRef>
              <c:f>'Volumetric data results'!$N$4:$N$7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53-4B4C-A669-61010C2A7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420984"/>
        <c:axId val="282421768"/>
      </c:barChart>
      <c:catAx>
        <c:axId val="282420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Beverage Item 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82421768"/>
        <c:crosses val="autoZero"/>
        <c:auto val="1"/>
        <c:lblAlgn val="ctr"/>
        <c:lblOffset val="100"/>
        <c:noMultiLvlLbl val="0"/>
      </c:catAx>
      <c:valAx>
        <c:axId val="2824217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of Litter Items  (L)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82420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beverage litter items by material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'Volumetric data results'!$A$4:$A$7</c:f>
              <c:strCache>
                <c:ptCount val="4"/>
                <c:pt idx="0">
                  <c:v>Plastic</c:v>
                </c:pt>
                <c:pt idx="1">
                  <c:v>Glass</c:v>
                </c:pt>
                <c:pt idx="2">
                  <c:v>Metal</c:v>
                </c:pt>
                <c:pt idx="3">
                  <c:v>Paper/Cardboard</c:v>
                </c:pt>
              </c:strCache>
            </c:strRef>
          </c:cat>
          <c:val>
            <c:numRef>
              <c:f>'Volumetric data results'!$O$4:$O$7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C-43B8-B0CD-99A8052971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029208"/>
        <c:axId val="279032736"/>
      </c:barChart>
      <c:catAx>
        <c:axId val="279029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Beverage Item Material Type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79032736"/>
        <c:crosses val="autoZero"/>
        <c:auto val="1"/>
        <c:lblAlgn val="ctr"/>
        <c:lblOffset val="100"/>
        <c:noMultiLvlLbl val="0"/>
      </c:catAx>
      <c:valAx>
        <c:axId val="279032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Litter Items (L)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9029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litter items by size class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('Volumetric data results'!$B$2,'Volumetric data results'!$F$2,'Volumetric data results'!$J$2)</c:f>
              <c:strCache>
                <c:ptCount val="3"/>
                <c:pt idx="0">
                  <c:v>Small items (&lt;100 ml)</c:v>
                </c:pt>
                <c:pt idx="1">
                  <c:v>Medium items             (100 ml - 1 L)</c:v>
                </c:pt>
                <c:pt idx="2">
                  <c:v>Large items (&gt;1 L)</c:v>
                </c:pt>
              </c:strCache>
            </c:strRef>
          </c:cat>
          <c:val>
            <c:numRef>
              <c:f>('Volumetric data results'!$C$32,'Volumetric data results'!$G$32,'Volumetric data results'!$K$32)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4-4598-8B72-D94B0FF370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9031952"/>
        <c:axId val="213009968"/>
      </c:barChart>
      <c:catAx>
        <c:axId val="27903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Size of Litter Items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213009968"/>
        <c:crosses val="autoZero"/>
        <c:auto val="1"/>
        <c:lblAlgn val="ctr"/>
        <c:lblOffset val="100"/>
        <c:noMultiLvlLbl val="0"/>
      </c:catAx>
      <c:valAx>
        <c:axId val="2130099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Litter Items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7903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Volume of litter items by size class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('Volumetric data results'!$B$2,'Volumetric data results'!$F$2,'Volumetric data results'!$J$2)</c:f>
              <c:strCache>
                <c:ptCount val="3"/>
                <c:pt idx="0">
                  <c:v>Small items (&lt;100 ml)</c:v>
                </c:pt>
                <c:pt idx="1">
                  <c:v>Medium items             (100 ml - 1 L)</c:v>
                </c:pt>
                <c:pt idx="2">
                  <c:v>Large items (&gt;1 L)</c:v>
                </c:pt>
              </c:strCache>
            </c:strRef>
          </c:cat>
          <c:val>
            <c:numRef>
              <c:f>('Volumetric data results'!$E$32,'Volumetric data results'!$I$32,'Volumetric data results'!$M$32)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E8-4C3B-AC20-5119ED6B6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82848"/>
        <c:axId val="341283240"/>
      </c:barChart>
      <c:catAx>
        <c:axId val="341282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Size of Litter Items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41283240"/>
        <c:crosses val="autoZero"/>
        <c:auto val="1"/>
        <c:lblAlgn val="ctr"/>
        <c:lblOffset val="100"/>
        <c:noMultiLvlLbl val="0"/>
      </c:catAx>
      <c:valAx>
        <c:axId val="3412832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Volume of Litter Items (L)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28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'Volumetric data results'!$A$36</c:f>
              <c:strCache>
                <c:ptCount val="1"/>
                <c:pt idx="0">
                  <c:v>TOTAL Beverage Related Items</c:v>
                </c:pt>
              </c:strCache>
            </c:strRef>
          </c:tx>
          <c:invertIfNegative val="0"/>
          <c:cat>
            <c:strRef>
              <c:f>('Volumetric data results'!$B$2,'Volumetric data results'!$F$2,'Volumetric data results'!$J$2)</c:f>
              <c:strCache>
                <c:ptCount val="3"/>
                <c:pt idx="0">
                  <c:v>Small items (&lt;100 ml)</c:v>
                </c:pt>
                <c:pt idx="1">
                  <c:v>Medium items             (100 ml - 1 L)</c:v>
                </c:pt>
                <c:pt idx="2">
                  <c:v>Large items (&gt;1 L)</c:v>
                </c:pt>
              </c:strCache>
            </c:strRef>
          </c:cat>
          <c:val>
            <c:numRef>
              <c:f>('Volumetric data results'!$C$36,'Volumetric data results'!$G$36,'Volumetric data results'!$K$36)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8C-4B9D-BBE1-E6F54BFE993A}"/>
            </c:ext>
          </c:extLst>
        </c:ser>
        <c:ser>
          <c:idx val="1"/>
          <c:order val="1"/>
          <c:tx>
            <c:strRef>
              <c:f>'Volumetric data results'!$A$37</c:f>
              <c:strCache>
                <c:ptCount val="1"/>
                <c:pt idx="0">
                  <c:v>TOTAL Non-Beverage Related Items</c:v>
                </c:pt>
              </c:strCache>
            </c:strRef>
          </c:tx>
          <c:invertIfNegative val="0"/>
          <c:cat>
            <c:strRef>
              <c:f>('Volumetric data results'!$B$2,'Volumetric data results'!$F$2,'Volumetric data results'!$J$2)</c:f>
              <c:strCache>
                <c:ptCount val="3"/>
                <c:pt idx="0">
                  <c:v>Small items (&lt;100 ml)</c:v>
                </c:pt>
                <c:pt idx="1">
                  <c:v>Medium items             (100 ml - 1 L)</c:v>
                </c:pt>
                <c:pt idx="2">
                  <c:v>Large items (&gt;1 L)</c:v>
                </c:pt>
              </c:strCache>
            </c:strRef>
          </c:cat>
          <c:val>
            <c:numRef>
              <c:f>('Volumetric data results'!$C$37,'Volumetric data results'!$G$37,'Volumetric data results'!$K$37)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8C-4B9D-BBE1-E6F54BFE9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41284024"/>
        <c:axId val="341284416"/>
      </c:barChart>
      <c:catAx>
        <c:axId val="341284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Size Categories of Litter Items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41284416"/>
        <c:crosses val="autoZero"/>
        <c:auto val="1"/>
        <c:lblAlgn val="ctr"/>
        <c:lblOffset val="100"/>
        <c:noMultiLvlLbl val="0"/>
      </c:catAx>
      <c:valAx>
        <c:axId val="341284416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Contribution (%) of Litter Items to Total Number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3412840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'Volumetric data results'!$A$36</c:f>
              <c:strCache>
                <c:ptCount val="1"/>
                <c:pt idx="0">
                  <c:v>TOTAL Beverage Related Items</c:v>
                </c:pt>
              </c:strCache>
            </c:strRef>
          </c:tx>
          <c:invertIfNegative val="0"/>
          <c:cat>
            <c:strRef>
              <c:f>('Volumetric data results'!$B$2,'Volumetric data results'!$F$2,'Volumetric data results'!$J$2)</c:f>
              <c:strCache>
                <c:ptCount val="3"/>
                <c:pt idx="0">
                  <c:v>Small items (&lt;100 ml)</c:v>
                </c:pt>
                <c:pt idx="1">
                  <c:v>Medium items             (100 ml - 1 L)</c:v>
                </c:pt>
                <c:pt idx="2">
                  <c:v>Large items (&gt;1 L)</c:v>
                </c:pt>
              </c:strCache>
            </c:strRef>
          </c:cat>
          <c:val>
            <c:numRef>
              <c:f>('Volumetric data results'!$E$36,'Volumetric data results'!$I$36,'Volumetric data results'!$M$36)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69-40C9-86DF-D9E7B1934EE0}"/>
            </c:ext>
          </c:extLst>
        </c:ser>
        <c:ser>
          <c:idx val="1"/>
          <c:order val="1"/>
          <c:tx>
            <c:strRef>
              <c:f>'Volumetric data results'!$A$37</c:f>
              <c:strCache>
                <c:ptCount val="1"/>
                <c:pt idx="0">
                  <c:v>TOTAL Non-Beverage Related Items</c:v>
                </c:pt>
              </c:strCache>
            </c:strRef>
          </c:tx>
          <c:invertIfNegative val="0"/>
          <c:cat>
            <c:strRef>
              <c:f>('Volumetric data results'!$B$2,'Volumetric data results'!$F$2,'Volumetric data results'!$J$2)</c:f>
              <c:strCache>
                <c:ptCount val="3"/>
                <c:pt idx="0">
                  <c:v>Small items (&lt;100 ml)</c:v>
                </c:pt>
                <c:pt idx="1">
                  <c:v>Medium items             (100 ml - 1 L)</c:v>
                </c:pt>
                <c:pt idx="2">
                  <c:v>Large items (&gt;1 L)</c:v>
                </c:pt>
              </c:strCache>
            </c:strRef>
          </c:cat>
          <c:val>
            <c:numRef>
              <c:f>('Volumetric data results'!$E$37,'Volumetric data results'!$I$37,'Volumetric data results'!$M$37)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69-40C9-86DF-D9E7B1934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341285200"/>
        <c:axId val="341285592"/>
      </c:barChart>
      <c:catAx>
        <c:axId val="341285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Size Categories of Litter Items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41285592"/>
        <c:crosses val="autoZero"/>
        <c:auto val="1"/>
        <c:lblAlgn val="ctr"/>
        <c:lblOffset val="100"/>
        <c:noMultiLvlLbl val="0"/>
      </c:catAx>
      <c:valAx>
        <c:axId val="341285592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Contribution (%) to</a:t>
                </a:r>
                <a:r>
                  <a:rPr lang="en-US" baseline="0"/>
                  <a:t> total Volume Litter Items</a:t>
                </a:r>
                <a:endParaRPr lang="en-US"/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3412852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Number of litter items by category types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('Volumetric data results'!$A$3,'Volumetric data results'!$A$9,'Volumetric data results'!$A$14,'Volumetric data results'!$A$30)</c:f>
              <c:strCache>
                <c:ptCount val="4"/>
                <c:pt idx="0">
                  <c:v>Beverage related items</c:v>
                </c:pt>
                <c:pt idx="1">
                  <c:v>Takeaway food containers</c:v>
                </c:pt>
                <c:pt idx="2">
                  <c:v>Smoking related items</c:v>
                </c:pt>
                <c:pt idx="3">
                  <c:v>Total Other</c:v>
                </c:pt>
              </c:strCache>
            </c:strRef>
          </c:cat>
          <c:val>
            <c:numRef>
              <c:f>('Volumetric data results'!$O$8,'Volumetric data results'!$O$13,'Volumetric data results'!$O$17,'Volumetric data results'!$O$30)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E-4138-AE27-935E81116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86376"/>
        <c:axId val="340307472"/>
      </c:barChart>
      <c:catAx>
        <c:axId val="34128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Litter Categories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40307472"/>
        <c:crosses val="autoZero"/>
        <c:auto val="1"/>
        <c:lblAlgn val="ctr"/>
        <c:lblOffset val="100"/>
        <c:noMultiLvlLbl val="0"/>
      </c:catAx>
      <c:valAx>
        <c:axId val="340307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Number of Litter Items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1286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Volume of litter items by category types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('Volumetric data results'!$A$3,'Volumetric data results'!$A$9,'Volumetric data results'!$A$14,'Volumetric data results'!$A$30)</c:f>
              <c:strCache>
                <c:ptCount val="4"/>
                <c:pt idx="0">
                  <c:v>Beverage related items</c:v>
                </c:pt>
                <c:pt idx="1">
                  <c:v>Takeaway food containers</c:v>
                </c:pt>
                <c:pt idx="2">
                  <c:v>Smoking related items</c:v>
                </c:pt>
                <c:pt idx="3">
                  <c:v>Total Other</c:v>
                </c:pt>
              </c:strCache>
            </c:strRef>
          </c:cat>
          <c:val>
            <c:numRef>
              <c:f>('Volumetric data results'!$N$8,'Volumetric data results'!$N$13,'Volumetric data results'!$N$17,'Volumetric data results'!$N$30)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A-45EA-A949-CE1A7BCA1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308256"/>
        <c:axId val="340308648"/>
      </c:barChart>
      <c:catAx>
        <c:axId val="340308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Litter Categories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340308648"/>
        <c:crosses val="autoZero"/>
        <c:auto val="1"/>
        <c:lblAlgn val="ctr"/>
        <c:lblOffset val="100"/>
        <c:noMultiLvlLbl val="0"/>
      </c:catAx>
      <c:valAx>
        <c:axId val="3403086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Volume of Litter Items (L)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030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1700331</xdr:colOff>
      <xdr:row>0</xdr:row>
      <xdr:rowOff>73471</xdr:rowOff>
    </xdr:from>
    <xdr:to>
      <xdr:col>8</xdr:col>
      <xdr:colOff>182287</xdr:colOff>
      <xdr:row>0</xdr:row>
      <xdr:rowOff>403671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30744" y="73471"/>
          <a:ext cx="4254500" cy="33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87</xdr:row>
      <xdr:rowOff>33337</xdr:rowOff>
    </xdr:from>
    <xdr:to>
      <xdr:col>4</xdr:col>
      <xdr:colOff>67945</xdr:colOff>
      <xdr:row>101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4</xdr:col>
      <xdr:colOff>421005</xdr:colOff>
      <xdr:row>87</xdr:row>
      <xdr:rowOff>30956</xdr:rowOff>
    </xdr:from>
    <xdr:to>
      <xdr:col>9</xdr:col>
      <xdr:colOff>497205</xdr:colOff>
      <xdr:row>101</xdr:row>
      <xdr:rowOff>107156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191770</xdr:colOff>
      <xdr:row>40</xdr:row>
      <xdr:rowOff>23177</xdr:rowOff>
    </xdr:from>
    <xdr:to>
      <xdr:col>4</xdr:col>
      <xdr:colOff>76835</xdr:colOff>
      <xdr:row>54</xdr:row>
      <xdr:rowOff>101917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twoCellAnchor>
  <xdr:twoCellAnchor>
    <xdr:from>
      <xdr:col>4</xdr:col>
      <xdr:colOff>420370</xdr:colOff>
      <xdr:row>40</xdr:row>
      <xdr:rowOff>23177</xdr:rowOff>
    </xdr:from>
    <xdr:to>
      <xdr:col>9</xdr:col>
      <xdr:colOff>496570</xdr:colOff>
      <xdr:row>54</xdr:row>
      <xdr:rowOff>101917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>
    <xdr:from>
      <xdr:col>0</xdr:col>
      <xdr:colOff>182245</xdr:colOff>
      <xdr:row>55</xdr:row>
      <xdr:rowOff>185737</xdr:rowOff>
    </xdr:from>
    <xdr:to>
      <xdr:col>4</xdr:col>
      <xdr:colOff>67310</xdr:colOff>
      <xdr:row>70</xdr:row>
      <xdr:rowOff>71437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LocksWithSheet="0"/>
  </xdr:twoCellAnchor>
  <xdr:twoCellAnchor>
    <xdr:from>
      <xdr:col>4</xdr:col>
      <xdr:colOff>417195</xdr:colOff>
      <xdr:row>55</xdr:row>
      <xdr:rowOff>187642</xdr:rowOff>
    </xdr:from>
    <xdr:to>
      <xdr:col>9</xdr:col>
      <xdr:colOff>493395</xdr:colOff>
      <xdr:row>70</xdr:row>
      <xdr:rowOff>70802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 fLocksWithSheet="0"/>
  </xdr:twoCellAnchor>
  <xdr:twoCellAnchor>
    <xdr:from>
      <xdr:col>0</xdr:col>
      <xdr:colOff>182245</xdr:colOff>
      <xdr:row>71</xdr:row>
      <xdr:rowOff>100012</xdr:rowOff>
    </xdr:from>
    <xdr:to>
      <xdr:col>4</xdr:col>
      <xdr:colOff>67310</xdr:colOff>
      <xdr:row>85</xdr:row>
      <xdr:rowOff>176212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 fLocksWithSheet="0"/>
  </xdr:twoCellAnchor>
  <xdr:twoCellAnchor>
    <xdr:from>
      <xdr:col>4</xdr:col>
      <xdr:colOff>406400</xdr:colOff>
      <xdr:row>71</xdr:row>
      <xdr:rowOff>100012</xdr:rowOff>
    </xdr:from>
    <xdr:to>
      <xdr:col>9</xdr:col>
      <xdr:colOff>482600</xdr:colOff>
      <xdr:row>85</xdr:row>
      <xdr:rowOff>176212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 fLocksWithSheet="0"/>
  </xdr:twoCellAnchor>
  <xdr:twoCellAnchor editAs="oneCell">
    <xdr:from>
      <xdr:col>0</xdr:col>
      <xdr:colOff>31750</xdr:colOff>
      <xdr:row>0</xdr:row>
      <xdr:rowOff>26457</xdr:rowOff>
    </xdr:from>
    <xdr:to>
      <xdr:col>4</xdr:col>
      <xdr:colOff>205317</xdr:colOff>
      <xdr:row>0</xdr:row>
      <xdr:rowOff>356657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31750" y="26457"/>
          <a:ext cx="4817005" cy="330200"/>
        </a:xfrm>
        <a:prstGeom prst="rect">
          <a:avLst/>
        </a:prstGeom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0.65903</cdr:x>
      <cdr:y>0.04514</cdr:y>
    </cdr:from>
    <cdr:to>
      <cdr:x>0.98959</cdr:x>
      <cdr:y>0.34462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14663" y="123823"/>
          <a:ext cx="1512093" cy="8215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AU" sz="1100" b="1"/>
            <a:t>Comparison</a:t>
          </a:r>
          <a:r>
            <a:rPr lang="en-AU" sz="1100" b="1" baseline="0"/>
            <a:t> of Non-Beverage to Beverage related items by Number</a:t>
          </a:r>
          <a:endParaRPr lang="en-AU" sz="1100" b="1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0.64846</cdr:x>
      <cdr:y>0.03588</cdr:y>
    </cdr:from>
    <cdr:to>
      <cdr:x>0.97884</cdr:x>
      <cdr:y>0.33536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967831" y="98425"/>
          <a:ext cx="1512093" cy="8215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AU" sz="1100" b="1"/>
            <a:t>Comparison</a:t>
          </a:r>
          <a:r>
            <a:rPr lang="en-AU" sz="1100" b="1" baseline="0"/>
            <a:t> of Non-Beverage to Beverage related items by Volume</a:t>
          </a:r>
          <a:endParaRPr lang="en-AU" sz="11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1"/>
  <sheetViews>
    <sheetView tabSelected="1" zoomScaleNormal="100" zoomScalePageLayoutView="121" workbookViewId="0">
      <pane xSplit="8" topLeftCell="I1" activePane="topRight" state="frozen"/>
      <selection pane="topRight" activeCell="H7" sqref="H7"/>
    </sheetView>
  </sheetViews>
  <sheetFormatPr defaultColWidth="8.6640625" defaultRowHeight="15"/>
  <cols>
    <col min="1" max="1" width="19" customWidth="1"/>
    <col min="2" max="2" width="17.5546875" customWidth="1"/>
    <col min="4" max="4" width="20" customWidth="1"/>
    <col min="6" max="6" width="17.5546875" customWidth="1"/>
    <col min="8" max="8" width="9.88671875" customWidth="1"/>
  </cols>
  <sheetData>
    <row r="1" spans="1:29" s="5" customFormat="1" ht="39.950000000000003" customHeight="1" thickBot="1">
      <c r="A1" s="255" t="s">
        <v>327</v>
      </c>
      <c r="B1" s="258"/>
      <c r="C1" s="259"/>
      <c r="D1" s="260"/>
      <c r="E1" s="65"/>
      <c r="F1" s="66"/>
      <c r="G1" s="63"/>
      <c r="H1" s="63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56"/>
    </row>
    <row r="2" spans="1:29" ht="40.5" customHeight="1" thickBot="1">
      <c r="A2" s="202" t="s">
        <v>0</v>
      </c>
      <c r="B2" s="256" t="s">
        <v>328</v>
      </c>
      <c r="C2" s="257" t="s">
        <v>272</v>
      </c>
      <c r="D2" s="256" t="s">
        <v>334</v>
      </c>
      <c r="E2" s="204" t="s">
        <v>272</v>
      </c>
      <c r="F2" s="203" t="s">
        <v>329</v>
      </c>
      <c r="G2" s="205" t="s">
        <v>272</v>
      </c>
      <c r="H2" s="206" t="s">
        <v>1</v>
      </c>
      <c r="I2" s="59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60"/>
      <c r="AC2" s="64"/>
    </row>
    <row r="3" spans="1:29" ht="20.100000000000001" customHeight="1">
      <c r="A3" s="241" t="s">
        <v>333</v>
      </c>
      <c r="B3" s="242"/>
      <c r="C3" s="242"/>
      <c r="D3" s="242"/>
      <c r="E3" s="242"/>
      <c r="F3" s="242"/>
      <c r="G3" s="242"/>
      <c r="H3" s="242"/>
      <c r="I3" s="59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60"/>
      <c r="AC3" s="64"/>
    </row>
    <row r="4" spans="1:29" ht="33" customHeight="1">
      <c r="A4" s="1" t="s">
        <v>2</v>
      </c>
      <c r="B4" s="190" t="s">
        <v>250</v>
      </c>
      <c r="C4" s="207"/>
      <c r="D4" s="190" t="s">
        <v>238</v>
      </c>
      <c r="E4" s="207"/>
      <c r="F4" s="189" t="s">
        <v>3</v>
      </c>
      <c r="G4" s="207"/>
      <c r="H4" s="219">
        <f t="shared" ref="H4:H6" si="0">SUM(C4+E4+G4)</f>
        <v>0</v>
      </c>
      <c r="I4" s="59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60"/>
      <c r="AC4" s="64"/>
    </row>
    <row r="5" spans="1:29" ht="25.5" customHeight="1">
      <c r="A5" s="2" t="s">
        <v>4</v>
      </c>
      <c r="B5" s="190" t="s">
        <v>5</v>
      </c>
      <c r="C5" s="207"/>
      <c r="D5" s="190" t="s">
        <v>251</v>
      </c>
      <c r="E5" s="207"/>
      <c r="F5" s="192" t="s">
        <v>3</v>
      </c>
      <c r="G5" s="207"/>
      <c r="H5" s="219">
        <f t="shared" si="0"/>
        <v>0</v>
      </c>
      <c r="I5" s="59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60"/>
      <c r="AC5" s="64"/>
    </row>
    <row r="6" spans="1:29" ht="28.5" customHeight="1">
      <c r="A6" s="3" t="s">
        <v>6</v>
      </c>
      <c r="B6" s="190" t="s">
        <v>262</v>
      </c>
      <c r="C6" s="207"/>
      <c r="D6" s="190" t="s">
        <v>7</v>
      </c>
      <c r="E6" s="207"/>
      <c r="F6" s="189" t="s">
        <v>8</v>
      </c>
      <c r="G6" s="207"/>
      <c r="H6" s="219">
        <f t="shared" si="0"/>
        <v>0</v>
      </c>
      <c r="I6" s="59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60"/>
      <c r="AC6" s="64"/>
    </row>
    <row r="7" spans="1:29" ht="36" customHeight="1" thickBot="1">
      <c r="A7" s="4" t="s">
        <v>300</v>
      </c>
      <c r="B7" s="191" t="s">
        <v>275</v>
      </c>
      <c r="C7" s="207"/>
      <c r="D7" s="191" t="s">
        <v>9</v>
      </c>
      <c r="E7" s="207"/>
      <c r="F7" s="193" t="s">
        <v>10</v>
      </c>
      <c r="G7" s="207"/>
      <c r="H7" s="219">
        <f>SUM(C7+E7+G7)</f>
        <v>0</v>
      </c>
      <c r="I7" s="59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60"/>
      <c r="AC7" s="64"/>
    </row>
    <row r="8" spans="1:29" s="5" customFormat="1" ht="30.95" customHeight="1" thickBot="1">
      <c r="A8" s="67" t="s">
        <v>298</v>
      </c>
      <c r="B8" s="78"/>
      <c r="C8" s="209">
        <f>SUM(C4:C7)</f>
        <v>0</v>
      </c>
      <c r="D8" s="78"/>
      <c r="E8" s="209">
        <f>SUM(E4:E7)</f>
        <v>0</v>
      </c>
      <c r="F8" s="79"/>
      <c r="G8" s="221">
        <f>SUM(G4:G7)</f>
        <v>0</v>
      </c>
      <c r="H8" s="221">
        <f>SUM(H4:H7)</f>
        <v>0</v>
      </c>
      <c r="I8" s="59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60"/>
      <c r="AC8" s="64"/>
    </row>
    <row r="9" spans="1:29" ht="20.100000000000001" customHeight="1">
      <c r="A9" s="243" t="s">
        <v>299</v>
      </c>
      <c r="B9" s="244"/>
      <c r="C9" s="245"/>
      <c r="D9" s="244"/>
      <c r="E9" s="245"/>
      <c r="F9" s="244"/>
      <c r="G9" s="245"/>
      <c r="H9" s="246"/>
      <c r="I9" s="59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60"/>
      <c r="AC9" s="64"/>
    </row>
    <row r="10" spans="1:29" ht="34.5" customHeight="1">
      <c r="A10" s="3" t="s">
        <v>2</v>
      </c>
      <c r="B10" s="190" t="s">
        <v>276</v>
      </c>
      <c r="C10" s="207"/>
      <c r="D10" s="190" t="s">
        <v>11</v>
      </c>
      <c r="E10" s="207"/>
      <c r="F10" s="190" t="s">
        <v>12</v>
      </c>
      <c r="G10" s="207"/>
      <c r="H10" s="222">
        <f t="shared" ref="H10:H11" si="1">SUM(C10+E10+G10)</f>
        <v>0</v>
      </c>
      <c r="I10" s="82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60"/>
      <c r="AC10" s="64"/>
    </row>
    <row r="11" spans="1:29">
      <c r="A11" s="3" t="s">
        <v>6</v>
      </c>
      <c r="B11" s="190" t="s">
        <v>277</v>
      </c>
      <c r="C11" s="207"/>
      <c r="D11" s="190" t="s">
        <v>13</v>
      </c>
      <c r="E11" s="207"/>
      <c r="F11" s="190" t="s">
        <v>14</v>
      </c>
      <c r="G11" s="207"/>
      <c r="H11" s="222">
        <f t="shared" si="1"/>
        <v>0</v>
      </c>
      <c r="I11" s="82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60"/>
      <c r="AC11" s="64"/>
    </row>
    <row r="12" spans="1:29" ht="48" customHeight="1" thickBot="1">
      <c r="A12" s="80" t="s">
        <v>300</v>
      </c>
      <c r="B12" s="194" t="s">
        <v>278</v>
      </c>
      <c r="C12" s="207"/>
      <c r="D12" s="194" t="s">
        <v>279</v>
      </c>
      <c r="E12" s="207"/>
      <c r="F12" s="194" t="s">
        <v>15</v>
      </c>
      <c r="G12" s="207"/>
      <c r="H12" s="222">
        <f>SUM(C12+E12+G12)</f>
        <v>0</v>
      </c>
      <c r="I12" s="82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60"/>
      <c r="AC12" s="64"/>
    </row>
    <row r="13" spans="1:29" s="5" customFormat="1" ht="32.1" customHeight="1" thickBot="1">
      <c r="A13" s="81" t="s">
        <v>331</v>
      </c>
      <c r="B13" s="78"/>
      <c r="C13" s="209">
        <f>SUM(C10:C12)</f>
        <v>0</v>
      </c>
      <c r="D13" s="78"/>
      <c r="E13" s="209">
        <f>SUM(E10:E12)</f>
        <v>0</v>
      </c>
      <c r="F13" s="78"/>
      <c r="G13" s="221">
        <f>SUM(G10:G12)</f>
        <v>0</v>
      </c>
      <c r="H13" s="221">
        <f>SUM(H10:H12)</f>
        <v>0</v>
      </c>
      <c r="I13" s="59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60"/>
      <c r="AC13" s="64"/>
    </row>
    <row r="14" spans="1:29" s="5" customFormat="1" ht="20.100000000000001" customHeight="1">
      <c r="A14" s="243" t="s">
        <v>311</v>
      </c>
      <c r="B14" s="244"/>
      <c r="C14" s="245"/>
      <c r="D14" s="244"/>
      <c r="E14" s="245"/>
      <c r="F14" s="244"/>
      <c r="G14" s="245"/>
      <c r="H14" s="245"/>
      <c r="I14" s="59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60"/>
      <c r="AC14" s="64"/>
    </row>
    <row r="15" spans="1:29" ht="28.5" customHeight="1">
      <c r="A15" s="1" t="s">
        <v>16</v>
      </c>
      <c r="B15" s="190" t="s">
        <v>17</v>
      </c>
      <c r="C15" s="210"/>
      <c r="D15" s="189"/>
      <c r="E15" s="216"/>
      <c r="F15" s="189"/>
      <c r="G15" s="223"/>
      <c r="H15" s="224">
        <f t="shared" ref="H15:H16" si="2">SUM(C15+E15+G15)</f>
        <v>0</v>
      </c>
      <c r="I15" s="59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60"/>
      <c r="AC15" s="64"/>
    </row>
    <row r="16" spans="1:29" ht="35.25" customHeight="1" thickBot="1">
      <c r="A16" s="4" t="s">
        <v>314</v>
      </c>
      <c r="B16" s="195" t="s">
        <v>252</v>
      </c>
      <c r="C16" s="208"/>
      <c r="D16" s="195" t="s">
        <v>231</v>
      </c>
      <c r="E16" s="208"/>
      <c r="F16" s="195" t="s">
        <v>18</v>
      </c>
      <c r="G16" s="208"/>
      <c r="H16" s="224">
        <f t="shared" si="2"/>
        <v>0</v>
      </c>
      <c r="I16" s="59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60"/>
      <c r="AC16" s="64"/>
    </row>
    <row r="17" spans="1:29" s="5" customFormat="1" ht="30" customHeight="1" thickBot="1">
      <c r="A17" s="67" t="s">
        <v>330</v>
      </c>
      <c r="B17" s="77"/>
      <c r="C17" s="211">
        <f>SUM(C15:C16)</f>
        <v>0</v>
      </c>
      <c r="D17" s="69"/>
      <c r="E17" s="217">
        <f>SUM(E15:E16)</f>
        <v>0</v>
      </c>
      <c r="F17" s="68"/>
      <c r="G17" s="225">
        <f>SUM(G15:G16)</f>
        <v>0</v>
      </c>
      <c r="H17" s="226">
        <f>SUM(C17+E17+G17)</f>
        <v>0</v>
      </c>
      <c r="I17" s="83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60"/>
      <c r="AC17" s="64"/>
    </row>
    <row r="18" spans="1:29" s="5" customFormat="1" ht="21" customHeight="1">
      <c r="A18" s="243" t="s">
        <v>316</v>
      </c>
      <c r="B18" s="244"/>
      <c r="C18" s="245"/>
      <c r="D18" s="244"/>
      <c r="E18" s="245"/>
      <c r="F18" s="244"/>
      <c r="G18" s="245"/>
      <c r="H18" s="245"/>
      <c r="I18" s="59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60"/>
      <c r="AC18" s="64"/>
    </row>
    <row r="19" spans="1:29" ht="38.25" customHeight="1">
      <c r="A19" s="196" t="s">
        <v>309</v>
      </c>
      <c r="B19" s="190" t="s">
        <v>269</v>
      </c>
      <c r="C19" s="207"/>
      <c r="D19" s="190" t="s">
        <v>230</v>
      </c>
      <c r="E19" s="207"/>
      <c r="F19" s="190" t="s">
        <v>285</v>
      </c>
      <c r="G19" s="220"/>
      <c r="H19" s="219">
        <f t="shared" ref="H19:H28" si="3">SUM(G19+E19+C19)</f>
        <v>0</v>
      </c>
      <c r="I19" s="59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60"/>
      <c r="AC19" s="64"/>
    </row>
    <row r="20" spans="1:29" ht="39" customHeight="1">
      <c r="A20" s="197" t="s">
        <v>310</v>
      </c>
      <c r="B20" s="190" t="s">
        <v>280</v>
      </c>
      <c r="C20" s="207"/>
      <c r="D20" s="190" t="s">
        <v>259</v>
      </c>
      <c r="E20" s="207"/>
      <c r="F20" s="190" t="s">
        <v>286</v>
      </c>
      <c r="G20" s="220"/>
      <c r="H20" s="219">
        <f t="shared" si="3"/>
        <v>0</v>
      </c>
      <c r="I20" s="59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60"/>
      <c r="AC20" s="64"/>
    </row>
    <row r="21" spans="1:29" ht="36" customHeight="1">
      <c r="A21" s="197" t="s">
        <v>312</v>
      </c>
      <c r="B21" s="190" t="s">
        <v>281</v>
      </c>
      <c r="C21" s="207"/>
      <c r="D21" s="190" t="s">
        <v>20</v>
      </c>
      <c r="E21" s="207"/>
      <c r="F21" s="190" t="s">
        <v>287</v>
      </c>
      <c r="G21" s="220"/>
      <c r="H21" s="219">
        <f t="shared" si="3"/>
        <v>0</v>
      </c>
      <c r="I21" s="59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60"/>
      <c r="AC21" s="64"/>
    </row>
    <row r="22" spans="1:29" ht="39" customHeight="1">
      <c r="A22" s="197" t="s">
        <v>313</v>
      </c>
      <c r="B22" s="190" t="s">
        <v>282</v>
      </c>
      <c r="C22" s="207"/>
      <c r="D22" s="190" t="s">
        <v>233</v>
      </c>
      <c r="E22" s="207"/>
      <c r="F22" s="190" t="s">
        <v>23</v>
      </c>
      <c r="G22" s="220"/>
      <c r="H22" s="219">
        <f t="shared" si="3"/>
        <v>0</v>
      </c>
      <c r="I22" s="59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60"/>
      <c r="AC22" s="64"/>
    </row>
    <row r="23" spans="1:29" ht="51" customHeight="1">
      <c r="A23" s="197" t="s">
        <v>317</v>
      </c>
      <c r="B23" s="190" t="s">
        <v>283</v>
      </c>
      <c r="C23" s="207"/>
      <c r="D23" s="190" t="s">
        <v>273</v>
      </c>
      <c r="E23" s="207"/>
      <c r="F23" s="190" t="s">
        <v>243</v>
      </c>
      <c r="G23" s="220"/>
      <c r="H23" s="219">
        <f t="shared" si="3"/>
        <v>0</v>
      </c>
      <c r="I23" s="59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60"/>
      <c r="AC23" s="64"/>
    </row>
    <row r="24" spans="1:29">
      <c r="A24" s="197" t="s">
        <v>26</v>
      </c>
      <c r="B24" s="190" t="s">
        <v>26</v>
      </c>
      <c r="C24" s="207"/>
      <c r="D24" s="190"/>
      <c r="E24" s="207"/>
      <c r="F24" s="190"/>
      <c r="G24" s="220"/>
      <c r="H24" s="219">
        <f t="shared" si="3"/>
        <v>0</v>
      </c>
      <c r="I24" s="59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60"/>
      <c r="AC24" s="64"/>
    </row>
    <row r="25" spans="1:29" ht="42.75" customHeight="1">
      <c r="A25" s="197" t="s">
        <v>27</v>
      </c>
      <c r="B25" s="190" t="s">
        <v>234</v>
      </c>
      <c r="C25" s="207"/>
      <c r="D25" s="190" t="s">
        <v>28</v>
      </c>
      <c r="E25" s="207"/>
      <c r="F25" s="190" t="s">
        <v>29</v>
      </c>
      <c r="G25" s="220"/>
      <c r="H25" s="219">
        <f t="shared" si="3"/>
        <v>0</v>
      </c>
      <c r="I25" s="59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60"/>
      <c r="AC25" s="64"/>
    </row>
    <row r="26" spans="1:29" ht="29.25" customHeight="1">
      <c r="A26" s="197" t="s">
        <v>30</v>
      </c>
      <c r="B26" s="190" t="s">
        <v>264</v>
      </c>
      <c r="C26" s="207"/>
      <c r="D26" s="190" t="s">
        <v>265</v>
      </c>
      <c r="E26" s="207"/>
      <c r="F26" s="190" t="s">
        <v>32</v>
      </c>
      <c r="G26" s="220"/>
      <c r="H26" s="219">
        <f t="shared" si="3"/>
        <v>0</v>
      </c>
      <c r="I26" s="59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60"/>
      <c r="AC26" s="64"/>
    </row>
    <row r="27" spans="1:29" ht="36" customHeight="1">
      <c r="A27" s="198" t="s">
        <v>318</v>
      </c>
      <c r="B27" s="190" t="s">
        <v>284</v>
      </c>
      <c r="C27" s="207"/>
      <c r="D27" s="190" t="s">
        <v>236</v>
      </c>
      <c r="E27" s="207"/>
      <c r="F27" s="190" t="s">
        <v>33</v>
      </c>
      <c r="G27" s="220"/>
      <c r="H27" s="219">
        <f t="shared" si="3"/>
        <v>0</v>
      </c>
      <c r="I27" s="59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60"/>
      <c r="AC27" s="64"/>
    </row>
    <row r="28" spans="1:29" ht="33" customHeight="1">
      <c r="A28" s="198" t="s">
        <v>34</v>
      </c>
      <c r="B28" s="190" t="s">
        <v>237</v>
      </c>
      <c r="C28" s="207"/>
      <c r="D28" s="190" t="s">
        <v>35</v>
      </c>
      <c r="E28" s="207"/>
      <c r="F28" s="190" t="s">
        <v>36</v>
      </c>
      <c r="G28" s="220"/>
      <c r="H28" s="219">
        <f t="shared" si="3"/>
        <v>0</v>
      </c>
      <c r="I28" s="59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60"/>
      <c r="AC28" s="64"/>
    </row>
    <row r="29" spans="1:29" ht="48.75" customHeight="1" thickBot="1">
      <c r="A29" s="199" t="s">
        <v>288</v>
      </c>
      <c r="B29" s="191" t="s">
        <v>296</v>
      </c>
      <c r="C29" s="207"/>
      <c r="D29" s="191" t="s">
        <v>274</v>
      </c>
      <c r="E29" s="207"/>
      <c r="F29" s="191" t="s">
        <v>242</v>
      </c>
      <c r="G29" s="220"/>
      <c r="H29" s="219">
        <f>SUM(G29+E29+C29)</f>
        <v>0</v>
      </c>
      <c r="I29" s="59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60"/>
      <c r="AC29" s="64"/>
    </row>
    <row r="30" spans="1:29" ht="30" customHeight="1" thickBot="1">
      <c r="A30" s="86" t="s">
        <v>320</v>
      </c>
      <c r="B30" s="87"/>
      <c r="C30" s="212">
        <f>SUM(C19:C29)</f>
        <v>0</v>
      </c>
      <c r="D30" s="88"/>
      <c r="E30" s="212">
        <f>SUM(E19:E29)</f>
        <v>0</v>
      </c>
      <c r="F30" s="88"/>
      <c r="G30" s="227">
        <f>SUM(G19:G29)</f>
        <v>0</v>
      </c>
      <c r="H30" s="228">
        <f>SUM(C30+E30+G30)</f>
        <v>0</v>
      </c>
      <c r="I30" s="59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60"/>
    </row>
    <row r="31" spans="1:29" s="5" customFormat="1" ht="8.1" customHeight="1">
      <c r="A31" s="84"/>
      <c r="B31" s="85"/>
      <c r="C31" s="213"/>
      <c r="D31" s="85"/>
      <c r="E31" s="213"/>
      <c r="F31" s="85"/>
      <c r="G31" s="229"/>
      <c r="H31" s="230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60"/>
    </row>
    <row r="32" spans="1:29" ht="27.95" customHeight="1">
      <c r="A32" s="70" t="s">
        <v>321</v>
      </c>
      <c r="B32" s="70" t="s">
        <v>322</v>
      </c>
      <c r="C32" s="214">
        <f>SUM(C8+C13+C17+C30)</f>
        <v>0</v>
      </c>
      <c r="D32" s="70" t="s">
        <v>323</v>
      </c>
      <c r="E32" s="214">
        <f>SUM(E30+E17+E13+E8)</f>
        <v>0</v>
      </c>
      <c r="F32" s="70" t="s">
        <v>324</v>
      </c>
      <c r="G32" s="231">
        <f>SUM(G30+G17+G13+G8)</f>
        <v>0</v>
      </c>
      <c r="H32" s="239">
        <f>SUM(C32+E32+G32)</f>
        <v>0</v>
      </c>
      <c r="I32" s="59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60"/>
    </row>
    <row r="33" spans="1:28" ht="27.95" customHeight="1">
      <c r="A33" s="71"/>
      <c r="B33" s="72"/>
      <c r="C33" s="215"/>
      <c r="D33" s="72"/>
      <c r="E33" s="218"/>
      <c r="F33" s="73" t="s">
        <v>325</v>
      </c>
      <c r="G33" s="232"/>
      <c r="H33" s="240"/>
      <c r="I33" s="59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60"/>
    </row>
    <row r="34" spans="1:28" s="5" customFormat="1" ht="27.95" customHeight="1">
      <c r="A34" s="70" t="s">
        <v>336</v>
      </c>
      <c r="B34" s="70" t="s">
        <v>337</v>
      </c>
      <c r="C34" s="214">
        <f>'Volumetric data results'!E32</f>
        <v>0</v>
      </c>
      <c r="D34" s="70" t="s">
        <v>338</v>
      </c>
      <c r="E34" s="214">
        <f>'Volumetric data results'!I32</f>
        <v>0</v>
      </c>
      <c r="F34" s="70" t="s">
        <v>339</v>
      </c>
      <c r="G34" s="231">
        <f>'Volumetric data results'!M32</f>
        <v>0</v>
      </c>
      <c r="H34" s="239">
        <f>SUM(C34+E34+G34)</f>
        <v>0</v>
      </c>
      <c r="I34" s="59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60"/>
    </row>
    <row r="35" spans="1:28" ht="27" customHeight="1">
      <c r="A35" s="74"/>
      <c r="B35" s="75"/>
      <c r="C35" s="75"/>
      <c r="D35" s="75"/>
      <c r="E35" s="76"/>
      <c r="F35" s="73" t="s">
        <v>326</v>
      </c>
      <c r="G35" s="73" t="s">
        <v>335</v>
      </c>
      <c r="H35" s="240"/>
      <c r="I35" s="59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60"/>
    </row>
    <row r="36" spans="1:28">
      <c r="A36" s="59"/>
      <c r="B36" s="58"/>
      <c r="C36" s="58"/>
      <c r="D36" s="58"/>
      <c r="E36" s="58"/>
      <c r="F36" s="62"/>
      <c r="G36" s="62"/>
      <c r="H36" s="62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60"/>
    </row>
    <row r="37" spans="1:28">
      <c r="A37" s="59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60"/>
    </row>
    <row r="38" spans="1:28">
      <c r="A38" s="59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60"/>
    </row>
    <row r="39" spans="1:28">
      <c r="A39" s="59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60"/>
    </row>
    <row r="40" spans="1:28">
      <c r="A40" s="59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60"/>
    </row>
    <row r="41" spans="1:28">
      <c r="A41" s="59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60"/>
    </row>
    <row r="42" spans="1:28">
      <c r="A42" s="59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60"/>
    </row>
    <row r="43" spans="1:28">
      <c r="A43" s="59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60"/>
    </row>
    <row r="44" spans="1:28">
      <c r="A44" s="59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60"/>
    </row>
    <row r="45" spans="1:28">
      <c r="A45" s="59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60"/>
    </row>
    <row r="46" spans="1:28">
      <c r="A46" s="59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60"/>
    </row>
    <row r="47" spans="1:28">
      <c r="A47" s="59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60"/>
    </row>
    <row r="48" spans="1:28">
      <c r="A48" s="59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60"/>
    </row>
    <row r="49" spans="1:28">
      <c r="A49" s="59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60"/>
    </row>
    <row r="50" spans="1:28">
      <c r="A50" s="59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60"/>
    </row>
    <row r="51" spans="1:28">
      <c r="A51" s="59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60"/>
    </row>
    <row r="52" spans="1:28">
      <c r="A52" s="59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60"/>
    </row>
    <row r="53" spans="1:28">
      <c r="A53" s="59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60"/>
    </row>
    <row r="54" spans="1:28">
      <c r="A54" s="59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60"/>
    </row>
    <row r="55" spans="1:28">
      <c r="A55" s="59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60"/>
    </row>
    <row r="56" spans="1:28">
      <c r="A56" s="59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60"/>
    </row>
    <row r="57" spans="1:28">
      <c r="A57" s="5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60"/>
    </row>
    <row r="58" spans="1:28">
      <c r="A58" s="59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60"/>
    </row>
    <row r="59" spans="1:28">
      <c r="A59" s="59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60"/>
    </row>
    <row r="60" spans="1:28">
      <c r="A60" s="59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60"/>
    </row>
    <row r="61" spans="1:28">
      <c r="A61" s="59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60"/>
    </row>
    <row r="62" spans="1:28">
      <c r="A62" s="59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60"/>
    </row>
    <row r="63" spans="1:28">
      <c r="A63" s="59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60"/>
    </row>
    <row r="64" spans="1:28">
      <c r="A64" s="59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60"/>
    </row>
    <row r="65" spans="1:28">
      <c r="A65" s="59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60"/>
    </row>
    <row r="66" spans="1:28">
      <c r="A66" s="5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60"/>
    </row>
    <row r="67" spans="1:28">
      <c r="A67" s="59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60"/>
    </row>
    <row r="68" spans="1:28">
      <c r="A68" s="59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60"/>
    </row>
    <row r="69" spans="1:28">
      <c r="A69" s="59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60"/>
    </row>
    <row r="70" spans="1:28">
      <c r="A70" s="59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60"/>
    </row>
    <row r="71" spans="1:28">
      <c r="A71" s="5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60"/>
    </row>
    <row r="72" spans="1:28">
      <c r="A72" s="59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60"/>
    </row>
    <row r="73" spans="1:28">
      <c r="A73" s="59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60"/>
    </row>
    <row r="74" spans="1:28">
      <c r="A74" s="59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60"/>
    </row>
    <row r="75" spans="1:28">
      <c r="A75" s="59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60"/>
    </row>
    <row r="76" spans="1:28">
      <c r="A76" s="59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60"/>
    </row>
    <row r="77" spans="1:28">
      <c r="A77" s="59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60"/>
    </row>
    <row r="78" spans="1:28">
      <c r="A78" s="5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60"/>
    </row>
    <row r="79" spans="1:28">
      <c r="A79" s="59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60"/>
    </row>
    <row r="80" spans="1:28">
      <c r="A80" s="5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60"/>
    </row>
    <row r="81" spans="1:28">
      <c r="A81" s="55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54"/>
    </row>
  </sheetData>
  <sheetProtection password="CBEB" sheet="1" objects="1" scenarios="1"/>
  <protectedRanges>
    <protectedRange sqref="B1:D1" name="Range2"/>
    <protectedRange sqref="B1:D1" name="Range1"/>
  </protectedRanges>
  <mergeCells count="7">
    <mergeCell ref="B1:D1"/>
    <mergeCell ref="H34:H35"/>
    <mergeCell ref="A3:H3"/>
    <mergeCell ref="A9:H9"/>
    <mergeCell ref="A14:H14"/>
    <mergeCell ref="A18:H18"/>
    <mergeCell ref="H32:H33"/>
  </mergeCells>
  <pageMargins left="0.7" right="0.7" top="0.75" bottom="0.75" header="0.3" footer="0.3"/>
  <pageSetup paperSize="9" scale="26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156"/>
  <sheetViews>
    <sheetView zoomScale="120" zoomScaleNormal="120" zoomScalePageLayoutView="120" workbookViewId="0">
      <pane ySplit="2" topLeftCell="A3" activePane="bottomLeft" state="frozen"/>
      <selection pane="bottomLeft" activeCell="E12" sqref="E12"/>
    </sheetView>
  </sheetViews>
  <sheetFormatPr defaultColWidth="8.6640625" defaultRowHeight="15"/>
  <cols>
    <col min="1" max="1" width="17.33203125" customWidth="1"/>
    <col min="2" max="2" width="19.44140625" customWidth="1"/>
    <col min="6" max="6" width="16.88671875" customWidth="1"/>
    <col min="10" max="10" width="16.6640625" customWidth="1"/>
  </cols>
  <sheetData>
    <row r="1" spans="1:74" s="5" customFormat="1" ht="33.950000000000003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58"/>
      <c r="Q1" s="58"/>
      <c r="R1" s="58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56"/>
    </row>
    <row r="2" spans="1:74" ht="48" customHeight="1" thickBot="1">
      <c r="A2" s="91" t="s">
        <v>0</v>
      </c>
      <c r="B2" s="92" t="s">
        <v>301</v>
      </c>
      <c r="C2" s="93" t="s">
        <v>37</v>
      </c>
      <c r="D2" s="93" t="s">
        <v>302</v>
      </c>
      <c r="E2" s="93" t="s">
        <v>272</v>
      </c>
      <c r="F2" s="92" t="s">
        <v>303</v>
      </c>
      <c r="G2" s="93" t="s">
        <v>37</v>
      </c>
      <c r="H2" s="93" t="s">
        <v>302</v>
      </c>
      <c r="I2" s="93" t="s">
        <v>272</v>
      </c>
      <c r="J2" s="92" t="s">
        <v>304</v>
      </c>
      <c r="K2" s="93" t="s">
        <v>37</v>
      </c>
      <c r="L2" s="93" t="s">
        <v>302</v>
      </c>
      <c r="M2" s="93" t="s">
        <v>272</v>
      </c>
      <c r="N2" s="94" t="s">
        <v>38</v>
      </c>
      <c r="O2" s="92" t="s">
        <v>305</v>
      </c>
      <c r="P2" s="55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54"/>
    </row>
    <row r="3" spans="1:74">
      <c r="A3" s="200" t="s">
        <v>297</v>
      </c>
      <c r="B3" s="95"/>
      <c r="C3" s="96"/>
      <c r="D3" s="97"/>
      <c r="E3" s="96"/>
      <c r="F3" s="98"/>
      <c r="G3" s="96"/>
      <c r="H3" s="96"/>
      <c r="I3" s="96"/>
      <c r="J3" s="98"/>
      <c r="K3" s="96"/>
      <c r="L3" s="96"/>
      <c r="M3" s="96"/>
      <c r="N3" s="99"/>
      <c r="O3" s="100"/>
      <c r="P3" s="235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233"/>
    </row>
    <row r="4" spans="1:74" ht="49.5" customHeight="1">
      <c r="A4" s="101" t="s">
        <v>2</v>
      </c>
      <c r="B4" s="102" t="s">
        <v>250</v>
      </c>
      <c r="C4" s="103">
        <f>'In-field data entry form'!C4</f>
        <v>0</v>
      </c>
      <c r="D4" s="104">
        <v>4.8225937499999996E-2</v>
      </c>
      <c r="E4" s="101">
        <f>C4*D4</f>
        <v>0</v>
      </c>
      <c r="F4" s="102" t="s">
        <v>238</v>
      </c>
      <c r="G4" s="103">
        <f>'In-field data entry form'!E4</f>
        <v>0</v>
      </c>
      <c r="H4" s="104">
        <v>0.50412500000000005</v>
      </c>
      <c r="I4" s="101">
        <f>G4*H4</f>
        <v>0</v>
      </c>
      <c r="J4" s="102" t="s">
        <v>3</v>
      </c>
      <c r="K4" s="103">
        <f>'In-field data entry form'!G4</f>
        <v>0</v>
      </c>
      <c r="L4" s="105">
        <v>1.8011233333333332</v>
      </c>
      <c r="M4" s="101">
        <f>K4*L4</f>
        <v>0</v>
      </c>
      <c r="N4" s="106">
        <f>SUM(E4,I4,M4)</f>
        <v>0</v>
      </c>
      <c r="O4" s="107">
        <f>SUM(C4,G4,K4)</f>
        <v>0</v>
      </c>
      <c r="P4" s="236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233"/>
    </row>
    <row r="5" spans="1:74" ht="30.75" customHeight="1">
      <c r="A5" s="101" t="s">
        <v>39</v>
      </c>
      <c r="B5" s="102" t="s">
        <v>5</v>
      </c>
      <c r="C5" s="103">
        <f>'In-field data entry form'!C5</f>
        <v>0</v>
      </c>
      <c r="D5" s="108">
        <v>8.0000000000000002E-3</v>
      </c>
      <c r="E5" s="101">
        <f t="shared" ref="E5:E7" si="0">C5*D5</f>
        <v>0</v>
      </c>
      <c r="F5" s="102" t="s">
        <v>251</v>
      </c>
      <c r="G5" s="103">
        <f>'In-field data entry form'!E5</f>
        <v>0</v>
      </c>
      <c r="H5" s="104">
        <v>0.55180090909090918</v>
      </c>
      <c r="I5" s="101">
        <f t="shared" ref="I5:I7" si="1">G5*H5</f>
        <v>0</v>
      </c>
      <c r="J5" s="102" t="s">
        <v>3</v>
      </c>
      <c r="K5" s="103">
        <f>'In-field data entry form'!G5</f>
        <v>0</v>
      </c>
      <c r="L5" s="105">
        <v>1.18106</v>
      </c>
      <c r="M5" s="101">
        <f t="shared" ref="M5:M7" si="2">K5*L5</f>
        <v>0</v>
      </c>
      <c r="N5" s="106">
        <f t="shared" ref="N5:N7" si="3">SUM(E5,I5,M5)</f>
        <v>0</v>
      </c>
      <c r="O5" s="107">
        <f t="shared" ref="O5:O7" si="4">SUM(C5,G5,K5)</f>
        <v>0</v>
      </c>
      <c r="P5" s="235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233"/>
    </row>
    <row r="6" spans="1:74" ht="45.75" customHeight="1">
      <c r="A6" s="101" t="s">
        <v>6</v>
      </c>
      <c r="B6" s="102" t="s">
        <v>262</v>
      </c>
      <c r="C6" s="103">
        <f>'In-field data entry form'!C6</f>
        <v>0</v>
      </c>
      <c r="D6" s="108">
        <v>2.8E-3</v>
      </c>
      <c r="E6" s="101">
        <f t="shared" si="0"/>
        <v>0</v>
      </c>
      <c r="F6" s="102" t="s">
        <v>7</v>
      </c>
      <c r="G6" s="103">
        <f>'In-field data entry form'!E6</f>
        <v>0</v>
      </c>
      <c r="H6" s="104">
        <v>0.4549588</v>
      </c>
      <c r="I6" s="101">
        <f t="shared" si="1"/>
        <v>0</v>
      </c>
      <c r="J6" s="102" t="s">
        <v>8</v>
      </c>
      <c r="K6" s="103">
        <f>'In-field data entry form'!G6</f>
        <v>0</v>
      </c>
      <c r="L6" s="105">
        <v>5</v>
      </c>
      <c r="M6" s="101">
        <f t="shared" si="2"/>
        <v>0</v>
      </c>
      <c r="N6" s="106">
        <f t="shared" si="3"/>
        <v>0</v>
      </c>
      <c r="O6" s="107">
        <f t="shared" si="4"/>
        <v>0</v>
      </c>
      <c r="P6" s="235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233"/>
    </row>
    <row r="7" spans="1:74" ht="44.25" customHeight="1">
      <c r="A7" s="109" t="s">
        <v>332</v>
      </c>
      <c r="B7" s="110" t="s">
        <v>244</v>
      </c>
      <c r="C7" s="111">
        <f>'In-field data entry form'!C7</f>
        <v>0</v>
      </c>
      <c r="D7" s="112">
        <v>2.8900000000000002E-3</v>
      </c>
      <c r="E7" s="101">
        <f t="shared" si="0"/>
        <v>0</v>
      </c>
      <c r="F7" s="110" t="s">
        <v>9</v>
      </c>
      <c r="G7" s="111">
        <f>'In-field data entry form'!E7</f>
        <v>0</v>
      </c>
      <c r="H7" s="112">
        <v>0.58214499999999991</v>
      </c>
      <c r="I7" s="101">
        <f t="shared" si="1"/>
        <v>0</v>
      </c>
      <c r="J7" s="110" t="s">
        <v>10</v>
      </c>
      <c r="K7" s="111">
        <f>'In-field data entry form'!G7</f>
        <v>0</v>
      </c>
      <c r="L7" s="113">
        <v>1.5413299999999999</v>
      </c>
      <c r="M7" s="101">
        <f t="shared" si="2"/>
        <v>0</v>
      </c>
      <c r="N7" s="106">
        <f t="shared" si="3"/>
        <v>0</v>
      </c>
      <c r="O7" s="107">
        <f t="shared" si="4"/>
        <v>0</v>
      </c>
      <c r="P7" s="235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233"/>
    </row>
    <row r="8" spans="1:74" ht="25.5" customHeight="1" thickBot="1">
      <c r="A8" s="114" t="s">
        <v>298</v>
      </c>
      <c r="B8" s="115"/>
      <c r="C8" s="116">
        <f>SUM(C4:C7)</f>
        <v>0</v>
      </c>
      <c r="D8" s="117"/>
      <c r="E8" s="116">
        <f>SUM(E4:E7)</f>
        <v>0</v>
      </c>
      <c r="F8" s="115"/>
      <c r="G8" s="116">
        <f>SUM(G4:G7)</f>
        <v>0</v>
      </c>
      <c r="H8" s="117"/>
      <c r="I8" s="116">
        <f>SUM(I4:I7)</f>
        <v>0</v>
      </c>
      <c r="J8" s="115"/>
      <c r="K8" s="116">
        <f>SUM(K4:K7)</f>
        <v>0</v>
      </c>
      <c r="L8" s="118"/>
      <c r="M8" s="116">
        <f>SUM(M4:M7)</f>
        <v>0</v>
      </c>
      <c r="N8" s="119">
        <f>SUM(N4:N7)</f>
        <v>0</v>
      </c>
      <c r="O8" s="120">
        <f>SUM(O4:O7)</f>
        <v>0</v>
      </c>
      <c r="P8" s="235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233"/>
    </row>
    <row r="9" spans="1:74">
      <c r="A9" s="201" t="s">
        <v>299</v>
      </c>
      <c r="B9" s="121"/>
      <c r="C9" s="122"/>
      <c r="D9" s="96"/>
      <c r="E9" s="96"/>
      <c r="F9" s="123"/>
      <c r="G9" s="122"/>
      <c r="H9" s="124"/>
      <c r="I9" s="96"/>
      <c r="J9" s="123"/>
      <c r="K9" s="96"/>
      <c r="L9" s="125"/>
      <c r="M9" s="126"/>
      <c r="N9" s="127"/>
      <c r="O9" s="100"/>
      <c r="P9" s="235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233"/>
    </row>
    <row r="10" spans="1:74" ht="42" customHeight="1">
      <c r="A10" s="101" t="s">
        <v>2</v>
      </c>
      <c r="B10" s="102" t="s">
        <v>271</v>
      </c>
      <c r="C10" s="128">
        <f>'In-field data entry form'!C10</f>
        <v>0</v>
      </c>
      <c r="D10" s="129">
        <v>3.7666666666666664E-3</v>
      </c>
      <c r="E10" s="101">
        <f>C10*D10</f>
        <v>0</v>
      </c>
      <c r="F10" s="102" t="s">
        <v>11</v>
      </c>
      <c r="G10" s="128">
        <f>'In-field data entry form'!E10</f>
        <v>0</v>
      </c>
      <c r="H10" s="130">
        <v>0.58750999999999998</v>
      </c>
      <c r="I10" s="101">
        <f>G10*H10</f>
        <v>0</v>
      </c>
      <c r="J10" s="102" t="s">
        <v>12</v>
      </c>
      <c r="K10" s="103">
        <f>'In-field data entry form'!G10</f>
        <v>0</v>
      </c>
      <c r="L10" s="131">
        <v>4</v>
      </c>
      <c r="M10" s="101">
        <f>K10*L10</f>
        <v>0</v>
      </c>
      <c r="N10" s="106">
        <f>SUM(E10,I10,M10)</f>
        <v>0</v>
      </c>
      <c r="O10" s="107">
        <f>SUM(C10,G10,K10)</f>
        <v>0</v>
      </c>
      <c r="P10" s="235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233"/>
    </row>
    <row r="11" spans="1:74">
      <c r="A11" s="101" t="s">
        <v>6</v>
      </c>
      <c r="B11" s="102" t="s">
        <v>166</v>
      </c>
      <c r="C11" s="128">
        <f>'In-field data entry form'!C11</f>
        <v>0</v>
      </c>
      <c r="D11" s="130">
        <v>8.9999999999999998E-4</v>
      </c>
      <c r="E11" s="101">
        <f t="shared" ref="E11:E12" si="5">C11*D11</f>
        <v>0</v>
      </c>
      <c r="F11" s="102" t="s">
        <v>13</v>
      </c>
      <c r="G11" s="128">
        <f>'In-field data entry form'!E11</f>
        <v>0</v>
      </c>
      <c r="H11" s="130">
        <v>0.60619000000000001</v>
      </c>
      <c r="I11" s="101">
        <f t="shared" ref="I11:I12" si="6">G11*H11</f>
        <v>0</v>
      </c>
      <c r="J11" s="102" t="s">
        <v>14</v>
      </c>
      <c r="K11" s="103">
        <f>'In-field data entry form'!G11</f>
        <v>0</v>
      </c>
      <c r="L11" s="131">
        <v>4.75</v>
      </c>
      <c r="M11" s="101">
        <f t="shared" ref="M11:M12" si="7">K11*L11</f>
        <v>0</v>
      </c>
      <c r="N11" s="106">
        <f t="shared" ref="N11:N12" si="8">SUM(E11,I11,M11)</f>
        <v>0</v>
      </c>
      <c r="O11" s="107">
        <f t="shared" ref="O11:O12" si="9">SUM(C11,G11,K11)</f>
        <v>0</v>
      </c>
      <c r="P11" s="235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233"/>
    </row>
    <row r="12" spans="1:74" ht="55.5" customHeight="1">
      <c r="A12" s="101" t="s">
        <v>300</v>
      </c>
      <c r="B12" s="102" t="s">
        <v>270</v>
      </c>
      <c r="C12" s="128">
        <f>'In-field data entry form'!C12</f>
        <v>0</v>
      </c>
      <c r="D12" s="130">
        <v>1.6626666666666668E-2</v>
      </c>
      <c r="E12" s="101">
        <f t="shared" si="5"/>
        <v>0</v>
      </c>
      <c r="F12" s="102" t="s">
        <v>232</v>
      </c>
      <c r="G12" s="128">
        <f>'In-field data entry form'!E12</f>
        <v>0</v>
      </c>
      <c r="H12" s="130">
        <v>0.7680433333333333</v>
      </c>
      <c r="I12" s="101">
        <f t="shared" si="6"/>
        <v>0</v>
      </c>
      <c r="J12" s="102" t="s">
        <v>15</v>
      </c>
      <c r="K12" s="103">
        <f>'In-field data entry form'!G12</f>
        <v>0</v>
      </c>
      <c r="L12" s="132">
        <v>11.4</v>
      </c>
      <c r="M12" s="101">
        <f t="shared" si="7"/>
        <v>0</v>
      </c>
      <c r="N12" s="106">
        <f t="shared" si="8"/>
        <v>0</v>
      </c>
      <c r="O12" s="107">
        <f t="shared" si="9"/>
        <v>0</v>
      </c>
      <c r="P12" s="235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233"/>
    </row>
    <row r="13" spans="1:74" ht="25.5" customHeight="1" thickBot="1">
      <c r="A13" s="114" t="s">
        <v>306</v>
      </c>
      <c r="B13" s="115"/>
      <c r="C13" s="116">
        <f>SUM(C10:C12)</f>
        <v>0</v>
      </c>
      <c r="D13" s="117"/>
      <c r="E13" s="116">
        <f>SUM(E10:E12)</f>
        <v>0</v>
      </c>
      <c r="F13" s="115"/>
      <c r="G13" s="116">
        <f>SUM(G10:G12)</f>
        <v>0</v>
      </c>
      <c r="H13" s="117"/>
      <c r="I13" s="116">
        <f>SUM(I10:I12)</f>
        <v>0</v>
      </c>
      <c r="J13" s="115"/>
      <c r="K13" s="116">
        <f>SUM(K10:K12)</f>
        <v>0</v>
      </c>
      <c r="L13" s="133"/>
      <c r="M13" s="116">
        <f>SUM(M10:M12)</f>
        <v>0</v>
      </c>
      <c r="N13" s="119">
        <f>SUM(N10:N12)</f>
        <v>0</v>
      </c>
      <c r="O13" s="120">
        <f>SUM(O10:O12)</f>
        <v>0</v>
      </c>
      <c r="P13" s="235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233"/>
    </row>
    <row r="14" spans="1:74" s="5" customFormat="1">
      <c r="A14" s="201" t="s">
        <v>307</v>
      </c>
      <c r="B14" s="134"/>
      <c r="C14" s="96"/>
      <c r="D14" s="135"/>
      <c r="E14" s="96"/>
      <c r="F14" s="134"/>
      <c r="G14" s="96"/>
      <c r="H14" s="135"/>
      <c r="I14" s="96"/>
      <c r="J14" s="134"/>
      <c r="K14" s="96"/>
      <c r="L14" s="125"/>
      <c r="M14" s="96"/>
      <c r="N14" s="127"/>
      <c r="O14" s="100"/>
      <c r="P14" s="235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233"/>
    </row>
    <row r="15" spans="1:74">
      <c r="A15" s="101" t="s">
        <v>16</v>
      </c>
      <c r="B15" s="102" t="s">
        <v>17</v>
      </c>
      <c r="C15" s="103">
        <f>'In-field data entry form'!C15</f>
        <v>0</v>
      </c>
      <c r="D15" s="130">
        <v>1.2E-4</v>
      </c>
      <c r="E15" s="101">
        <f>C15*D15</f>
        <v>0</v>
      </c>
      <c r="F15" s="102"/>
      <c r="G15" s="136"/>
      <c r="H15" s="108">
        <v>0</v>
      </c>
      <c r="I15" s="101">
        <f>G15*H15</f>
        <v>0</v>
      </c>
      <c r="J15" s="102"/>
      <c r="K15" s="136"/>
      <c r="L15" s="137">
        <v>0</v>
      </c>
      <c r="M15" s="101">
        <f>K15*L15</f>
        <v>0</v>
      </c>
      <c r="N15" s="106">
        <f>SUM(E15,I15,M15)</f>
        <v>0</v>
      </c>
      <c r="O15" s="107">
        <f>SUM(C15,G15,K15)</f>
        <v>0</v>
      </c>
      <c r="P15" s="235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233"/>
    </row>
    <row r="16" spans="1:74" s="5" customFormat="1" ht="36.75" customHeight="1" thickBot="1">
      <c r="A16" s="137" t="s">
        <v>315</v>
      </c>
      <c r="B16" s="102" t="s">
        <v>252</v>
      </c>
      <c r="C16" s="103">
        <f>'In-field data entry form'!C16</f>
        <v>0</v>
      </c>
      <c r="D16" s="104">
        <v>1.4493333333333332E-2</v>
      </c>
      <c r="E16" s="101">
        <f>C16*D16</f>
        <v>0</v>
      </c>
      <c r="F16" s="102" t="s">
        <v>231</v>
      </c>
      <c r="G16" s="103">
        <f>'In-field data entry form'!E16</f>
        <v>0</v>
      </c>
      <c r="H16" s="104">
        <v>0.21787000000000001</v>
      </c>
      <c r="I16" s="101">
        <f>G16*H16</f>
        <v>0</v>
      </c>
      <c r="J16" s="102" t="s">
        <v>18</v>
      </c>
      <c r="K16" s="103">
        <f>'In-field data entry form'!G16</f>
        <v>0</v>
      </c>
      <c r="L16" s="105">
        <v>1.5924499999999999</v>
      </c>
      <c r="M16" s="101">
        <f>K16*L16</f>
        <v>0</v>
      </c>
      <c r="N16" s="138">
        <f>SUM(E16,I16,M16)</f>
        <v>0</v>
      </c>
      <c r="O16" s="139">
        <f>SUM(C16,G16,K16)</f>
        <v>0</v>
      </c>
      <c r="P16" s="235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233"/>
    </row>
    <row r="17" spans="1:74" s="27" customFormat="1" ht="25.5" customHeight="1" thickBot="1">
      <c r="A17" s="247" t="s">
        <v>308</v>
      </c>
      <c r="B17" s="247"/>
      <c r="C17" s="116">
        <f>SUM(C15:C16)</f>
        <v>0</v>
      </c>
      <c r="D17" s="140"/>
      <c r="E17" s="116">
        <f>SUM(E15:E16)</f>
        <v>0</v>
      </c>
      <c r="F17" s="141"/>
      <c r="G17" s="116">
        <f>SUM(G15:G16)</f>
        <v>0</v>
      </c>
      <c r="H17" s="140"/>
      <c r="I17" s="116">
        <f>SUM(I15:I16)</f>
        <v>0</v>
      </c>
      <c r="J17" s="141"/>
      <c r="K17" s="116">
        <f>SUM(K15:K16)</f>
        <v>0</v>
      </c>
      <c r="L17" s="140"/>
      <c r="M17" s="116">
        <f>SUM(M15:M16)</f>
        <v>0</v>
      </c>
      <c r="N17" s="142">
        <f>SUM(N15:N16)</f>
        <v>0</v>
      </c>
      <c r="O17" s="143">
        <f>SUM(O15:O16)</f>
        <v>0</v>
      </c>
      <c r="P17" s="237"/>
      <c r="Q17" s="238"/>
      <c r="R17" s="238"/>
      <c r="S17" s="238"/>
      <c r="T17" s="238"/>
      <c r="U17" s="238"/>
      <c r="V17" s="238"/>
      <c r="W17" s="238"/>
      <c r="X17" s="238"/>
      <c r="Y17" s="238"/>
      <c r="Z17" s="238"/>
      <c r="AA17" s="238"/>
      <c r="AB17" s="238"/>
      <c r="AC17" s="238"/>
      <c r="AD17" s="238"/>
      <c r="AE17" s="238"/>
      <c r="AF17" s="238"/>
      <c r="AG17" s="238"/>
      <c r="AH17" s="238"/>
      <c r="AI17" s="238"/>
      <c r="AJ17" s="238"/>
      <c r="AK17" s="238"/>
      <c r="AL17" s="238"/>
      <c r="AM17" s="238"/>
      <c r="AN17" s="238"/>
      <c r="AO17" s="238"/>
      <c r="AP17" s="238"/>
      <c r="AQ17" s="238"/>
      <c r="AR17" s="238"/>
      <c r="AS17" s="238"/>
      <c r="AT17" s="238"/>
      <c r="AU17" s="238"/>
      <c r="AV17" s="238"/>
      <c r="AW17" s="238"/>
      <c r="AX17" s="238"/>
      <c r="AY17" s="238"/>
      <c r="AZ17" s="238"/>
      <c r="BA17" s="238"/>
      <c r="BB17" s="238"/>
      <c r="BC17" s="238"/>
      <c r="BD17" s="238"/>
      <c r="BE17" s="238"/>
      <c r="BF17" s="238"/>
      <c r="BG17" s="238"/>
      <c r="BH17" s="238"/>
      <c r="BI17" s="238"/>
      <c r="BJ17" s="238"/>
      <c r="BK17" s="238"/>
      <c r="BL17" s="238"/>
      <c r="BM17" s="238"/>
      <c r="BN17" s="238"/>
      <c r="BO17" s="238"/>
      <c r="BP17" s="238"/>
      <c r="BQ17" s="238"/>
      <c r="BR17" s="238"/>
      <c r="BS17" s="238"/>
      <c r="BT17" s="238"/>
      <c r="BU17" s="238"/>
      <c r="BV17" s="234"/>
    </row>
    <row r="18" spans="1:74" s="45" customFormat="1" ht="15" customHeight="1">
      <c r="A18" s="254" t="s">
        <v>294</v>
      </c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37"/>
      <c r="Q18" s="238"/>
      <c r="R18" s="238"/>
      <c r="S18" s="238"/>
      <c r="T18" s="238"/>
      <c r="U18" s="238"/>
      <c r="V18" s="238"/>
      <c r="W18" s="238"/>
      <c r="X18" s="238"/>
      <c r="Y18" s="238"/>
      <c r="Z18" s="238"/>
      <c r="AA18" s="238"/>
      <c r="AB18" s="238"/>
      <c r="AC18" s="238"/>
      <c r="AD18" s="238"/>
      <c r="AE18" s="238"/>
      <c r="AF18" s="238"/>
      <c r="AG18" s="238"/>
      <c r="AH18" s="238"/>
      <c r="AI18" s="238"/>
      <c r="AJ18" s="238"/>
      <c r="AK18" s="238"/>
      <c r="AL18" s="238"/>
      <c r="AM18" s="238"/>
      <c r="AN18" s="238"/>
      <c r="AO18" s="238"/>
      <c r="AP18" s="238"/>
      <c r="AQ18" s="238"/>
      <c r="AR18" s="238"/>
      <c r="AS18" s="238"/>
      <c r="AT18" s="238"/>
      <c r="AU18" s="238"/>
      <c r="AV18" s="238"/>
      <c r="AW18" s="238"/>
      <c r="AX18" s="238"/>
      <c r="AY18" s="238"/>
      <c r="AZ18" s="238"/>
      <c r="BA18" s="238"/>
      <c r="BB18" s="238"/>
      <c r="BC18" s="238"/>
      <c r="BD18" s="238"/>
      <c r="BE18" s="238"/>
      <c r="BF18" s="238"/>
      <c r="BG18" s="238"/>
      <c r="BH18" s="238"/>
      <c r="BI18" s="238"/>
      <c r="BJ18" s="238"/>
      <c r="BK18" s="238"/>
      <c r="BL18" s="238"/>
      <c r="BM18" s="238"/>
      <c r="BN18" s="238"/>
      <c r="BO18" s="238"/>
      <c r="BP18" s="238"/>
      <c r="BQ18" s="238"/>
      <c r="BR18" s="238"/>
      <c r="BS18" s="238"/>
      <c r="BT18" s="238"/>
      <c r="BU18" s="238"/>
      <c r="BV18" s="234"/>
    </row>
    <row r="19" spans="1:74" ht="54.75" customHeight="1">
      <c r="A19" s="101" t="s">
        <v>309</v>
      </c>
      <c r="B19" s="102" t="s">
        <v>269</v>
      </c>
      <c r="C19" s="103">
        <f>'In-field data entry form'!C19</f>
        <v>0</v>
      </c>
      <c r="D19" s="104">
        <v>4.2815999999999991E-3</v>
      </c>
      <c r="E19" s="101">
        <f t="shared" ref="E19:E29" si="10">C19*D19</f>
        <v>0</v>
      </c>
      <c r="F19" s="102" t="s">
        <v>230</v>
      </c>
      <c r="G19" s="103">
        <f>'In-field data entry form'!E19</f>
        <v>0</v>
      </c>
      <c r="H19" s="104">
        <v>0.307</v>
      </c>
      <c r="I19" s="101">
        <f t="shared" ref="I19:I29" si="11">G19*H19</f>
        <v>0</v>
      </c>
      <c r="J19" s="102" t="s">
        <v>263</v>
      </c>
      <c r="K19" s="103">
        <f>'In-field data entry form'!G19</f>
        <v>0</v>
      </c>
      <c r="L19" s="105">
        <v>3.6025466666666666</v>
      </c>
      <c r="M19" s="101">
        <f t="shared" ref="M19:M29" si="12">K19*L19</f>
        <v>0</v>
      </c>
      <c r="N19" s="106">
        <f t="shared" ref="N19:N29" si="13">SUM(E19,I19,M19)</f>
        <v>0</v>
      </c>
      <c r="O19" s="107">
        <f t="shared" ref="O19:O29" si="14">SUM(C19,G19,K19)</f>
        <v>0</v>
      </c>
      <c r="P19" s="235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233"/>
    </row>
    <row r="20" spans="1:74" ht="42.75" customHeight="1">
      <c r="A20" s="101" t="s">
        <v>310</v>
      </c>
      <c r="B20" s="102" t="s">
        <v>268</v>
      </c>
      <c r="C20" s="103">
        <f>'In-field data entry form'!C20</f>
        <v>0</v>
      </c>
      <c r="D20" s="104">
        <v>1.4761871428571428E-2</v>
      </c>
      <c r="E20" s="101">
        <f t="shared" si="10"/>
        <v>0</v>
      </c>
      <c r="F20" s="102" t="s">
        <v>259</v>
      </c>
      <c r="G20" s="103">
        <f>'In-field data entry form'!E20</f>
        <v>0</v>
      </c>
      <c r="H20" s="104">
        <v>0.39669333333333334</v>
      </c>
      <c r="I20" s="101">
        <f t="shared" si="11"/>
        <v>0</v>
      </c>
      <c r="J20" s="102" t="s">
        <v>256</v>
      </c>
      <c r="K20" s="103">
        <f>'In-field data entry form'!G20</f>
        <v>0</v>
      </c>
      <c r="L20" s="132">
        <v>24.6</v>
      </c>
      <c r="M20" s="101">
        <f t="shared" si="12"/>
        <v>0</v>
      </c>
      <c r="N20" s="106">
        <f t="shared" si="13"/>
        <v>0</v>
      </c>
      <c r="O20" s="107">
        <f t="shared" si="14"/>
        <v>0</v>
      </c>
      <c r="P20" s="235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233"/>
    </row>
    <row r="21" spans="1:74" ht="40.5" customHeight="1">
      <c r="A21" s="101" t="s">
        <v>19</v>
      </c>
      <c r="B21" s="102" t="s">
        <v>241</v>
      </c>
      <c r="C21" s="103">
        <f>'In-field data entry form'!C21</f>
        <v>0</v>
      </c>
      <c r="D21" s="104">
        <v>4.1918733333333328E-3</v>
      </c>
      <c r="E21" s="101">
        <f t="shared" si="10"/>
        <v>0</v>
      </c>
      <c r="F21" s="102" t="s">
        <v>20</v>
      </c>
      <c r="G21" s="103">
        <f>'In-field data entry form'!E21</f>
        <v>0</v>
      </c>
      <c r="H21" s="104">
        <v>0.53731200000000001</v>
      </c>
      <c r="I21" s="101">
        <f t="shared" si="11"/>
        <v>0</v>
      </c>
      <c r="J21" s="102" t="s">
        <v>21</v>
      </c>
      <c r="K21" s="103">
        <f>'In-field data entry form'!G21</f>
        <v>0</v>
      </c>
      <c r="L21" s="105">
        <v>4.2566666666666668</v>
      </c>
      <c r="M21" s="101">
        <f t="shared" si="12"/>
        <v>0</v>
      </c>
      <c r="N21" s="106">
        <f t="shared" si="13"/>
        <v>0</v>
      </c>
      <c r="O21" s="107">
        <f t="shared" si="14"/>
        <v>0</v>
      </c>
      <c r="P21" s="235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233"/>
    </row>
    <row r="22" spans="1:74" ht="56.25" customHeight="1">
      <c r="A22" s="101" t="s">
        <v>22</v>
      </c>
      <c r="B22" s="102" t="s">
        <v>266</v>
      </c>
      <c r="C22" s="103">
        <f>'In-field data entry form'!C22</f>
        <v>0</v>
      </c>
      <c r="D22" s="104">
        <v>1.056675E-2</v>
      </c>
      <c r="E22" s="101">
        <f t="shared" si="10"/>
        <v>0</v>
      </c>
      <c r="F22" s="102" t="s">
        <v>233</v>
      </c>
      <c r="G22" s="103">
        <f>'In-field data entry form'!E22</f>
        <v>0</v>
      </c>
      <c r="H22" s="129">
        <v>0.48699999999999999</v>
      </c>
      <c r="I22" s="101">
        <f t="shared" si="11"/>
        <v>0</v>
      </c>
      <c r="J22" s="102" t="s">
        <v>23</v>
      </c>
      <c r="K22" s="103">
        <f>'In-field data entry form'!G22</f>
        <v>0</v>
      </c>
      <c r="L22" s="144">
        <v>1.6025</v>
      </c>
      <c r="M22" s="101">
        <f t="shared" si="12"/>
        <v>0</v>
      </c>
      <c r="N22" s="106">
        <f t="shared" si="13"/>
        <v>0</v>
      </c>
      <c r="O22" s="107">
        <f t="shared" si="14"/>
        <v>0</v>
      </c>
      <c r="P22" s="57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56"/>
    </row>
    <row r="23" spans="1:74" ht="53.25" customHeight="1">
      <c r="A23" s="101" t="s">
        <v>24</v>
      </c>
      <c r="B23" s="102" t="s">
        <v>267</v>
      </c>
      <c r="C23" s="103">
        <f>'In-field data entry form'!C23</f>
        <v>0</v>
      </c>
      <c r="D23" s="104">
        <v>8.8628739999999998E-3</v>
      </c>
      <c r="E23" s="101">
        <f t="shared" si="10"/>
        <v>0</v>
      </c>
      <c r="F23" s="102" t="s">
        <v>273</v>
      </c>
      <c r="G23" s="103">
        <f>'In-field data entry form'!E23</f>
        <v>0</v>
      </c>
      <c r="H23" s="104">
        <v>0.57401999999999997</v>
      </c>
      <c r="I23" s="101">
        <f t="shared" si="11"/>
        <v>0</v>
      </c>
      <c r="J23" s="102" t="s">
        <v>243</v>
      </c>
      <c r="K23" s="103">
        <f>'In-field data entry form'!G23</f>
        <v>0</v>
      </c>
      <c r="L23" s="105">
        <v>8.3239999999999998</v>
      </c>
      <c r="M23" s="101">
        <f t="shared" si="12"/>
        <v>0</v>
      </c>
      <c r="N23" s="106">
        <f t="shared" si="13"/>
        <v>0</v>
      </c>
      <c r="O23" s="107">
        <f t="shared" si="14"/>
        <v>0</v>
      </c>
      <c r="P23" s="59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60"/>
    </row>
    <row r="24" spans="1:74">
      <c r="A24" s="101" t="s">
        <v>26</v>
      </c>
      <c r="B24" s="102" t="s">
        <v>26</v>
      </c>
      <c r="C24" s="103">
        <f>'In-field data entry form'!C24</f>
        <v>0</v>
      </c>
      <c r="D24" s="104">
        <v>2.9999999999999997E-4</v>
      </c>
      <c r="E24" s="101">
        <f t="shared" si="10"/>
        <v>0</v>
      </c>
      <c r="F24" s="102"/>
      <c r="G24" s="136"/>
      <c r="H24" s="129"/>
      <c r="I24" s="101">
        <f t="shared" si="11"/>
        <v>0</v>
      </c>
      <c r="J24" s="102"/>
      <c r="K24" s="136"/>
      <c r="L24" s="137">
        <v>0</v>
      </c>
      <c r="M24" s="101">
        <f t="shared" si="12"/>
        <v>0</v>
      </c>
      <c r="N24" s="106">
        <f t="shared" si="13"/>
        <v>0</v>
      </c>
      <c r="O24" s="107">
        <f t="shared" si="14"/>
        <v>0</v>
      </c>
      <c r="P24" s="59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60"/>
    </row>
    <row r="25" spans="1:74" ht="36.75" customHeight="1">
      <c r="A25" s="101" t="s">
        <v>27</v>
      </c>
      <c r="B25" s="102" t="s">
        <v>234</v>
      </c>
      <c r="C25" s="103">
        <f>'In-field data entry form'!C25</f>
        <v>0</v>
      </c>
      <c r="D25" s="104">
        <v>1.8426666666666668E-2</v>
      </c>
      <c r="E25" s="101">
        <f t="shared" si="10"/>
        <v>0</v>
      </c>
      <c r="F25" s="102" t="s">
        <v>28</v>
      </c>
      <c r="G25" s="103">
        <f>'In-field data entry form'!E25</f>
        <v>0</v>
      </c>
      <c r="H25" s="104">
        <v>0.20028000000000001</v>
      </c>
      <c r="I25" s="101">
        <f t="shared" si="11"/>
        <v>0</v>
      </c>
      <c r="J25" s="102" t="s">
        <v>29</v>
      </c>
      <c r="K25" s="103">
        <f>'In-field data entry form'!G25</f>
        <v>0</v>
      </c>
      <c r="L25" s="105">
        <v>2.952</v>
      </c>
      <c r="M25" s="101">
        <f t="shared" si="12"/>
        <v>0</v>
      </c>
      <c r="N25" s="106">
        <f t="shared" si="13"/>
        <v>0</v>
      </c>
      <c r="O25" s="107">
        <f t="shared" si="14"/>
        <v>0</v>
      </c>
      <c r="P25" s="59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60"/>
    </row>
    <row r="26" spans="1:74" ht="39.75" customHeight="1">
      <c r="A26" s="101" t="s">
        <v>30</v>
      </c>
      <c r="B26" s="102" t="s">
        <v>290</v>
      </c>
      <c r="C26" s="103">
        <f>'In-field data entry form'!C26</f>
        <v>0</v>
      </c>
      <c r="D26" s="104">
        <v>1.6131E-2</v>
      </c>
      <c r="E26" s="101">
        <f t="shared" si="10"/>
        <v>0</v>
      </c>
      <c r="F26" s="102" t="s">
        <v>289</v>
      </c>
      <c r="G26" s="103">
        <f>'In-field data entry form'!E26</f>
        <v>0</v>
      </c>
      <c r="H26" s="104">
        <v>0.11800000000000001</v>
      </c>
      <c r="I26" s="101">
        <f t="shared" si="11"/>
        <v>0</v>
      </c>
      <c r="J26" s="102" t="s">
        <v>32</v>
      </c>
      <c r="K26" s="103">
        <f>'In-field data entry form'!G26</f>
        <v>0</v>
      </c>
      <c r="L26" s="105">
        <v>1.125</v>
      </c>
      <c r="M26" s="101">
        <f t="shared" si="12"/>
        <v>0</v>
      </c>
      <c r="N26" s="106">
        <f t="shared" si="13"/>
        <v>0</v>
      </c>
      <c r="O26" s="107">
        <f t="shared" si="14"/>
        <v>0</v>
      </c>
      <c r="P26" s="59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60"/>
    </row>
    <row r="27" spans="1:74" ht="38.25" customHeight="1">
      <c r="A27" s="101" t="s">
        <v>319</v>
      </c>
      <c r="B27" s="102" t="s">
        <v>235</v>
      </c>
      <c r="C27" s="103">
        <f>'In-field data entry form'!C27</f>
        <v>0</v>
      </c>
      <c r="D27" s="104">
        <v>2.4549999999999999E-2</v>
      </c>
      <c r="E27" s="101">
        <f t="shared" si="10"/>
        <v>0</v>
      </c>
      <c r="F27" s="102" t="s">
        <v>236</v>
      </c>
      <c r="G27" s="103">
        <f>'In-field data entry form'!E27</f>
        <v>0</v>
      </c>
      <c r="H27" s="104">
        <v>0.80088000000000004</v>
      </c>
      <c r="I27" s="101">
        <f t="shared" si="11"/>
        <v>0</v>
      </c>
      <c r="J27" s="102" t="s">
        <v>33</v>
      </c>
      <c r="K27" s="103">
        <f>'In-field data entry form'!G27</f>
        <v>0</v>
      </c>
      <c r="L27" s="105">
        <v>2.1480000000000001</v>
      </c>
      <c r="M27" s="101">
        <f t="shared" si="12"/>
        <v>0</v>
      </c>
      <c r="N27" s="106">
        <f t="shared" si="13"/>
        <v>0</v>
      </c>
      <c r="O27" s="107">
        <f t="shared" si="14"/>
        <v>0</v>
      </c>
      <c r="P27" s="59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60"/>
    </row>
    <row r="28" spans="1:74" ht="30.75" customHeight="1">
      <c r="A28" s="101" t="s">
        <v>34</v>
      </c>
      <c r="B28" s="102" t="s">
        <v>253</v>
      </c>
      <c r="C28" s="103">
        <f>'In-field data entry form'!C28</f>
        <v>0</v>
      </c>
      <c r="D28" s="104">
        <v>5.654333333333335E-3</v>
      </c>
      <c r="E28" s="101">
        <f t="shared" si="10"/>
        <v>0</v>
      </c>
      <c r="F28" s="102" t="s">
        <v>35</v>
      </c>
      <c r="G28" s="103">
        <f>'In-field data entry form'!E28</f>
        <v>0</v>
      </c>
      <c r="H28" s="104">
        <v>0.36</v>
      </c>
      <c r="I28" s="101">
        <f t="shared" si="11"/>
        <v>0</v>
      </c>
      <c r="J28" s="102" t="s">
        <v>36</v>
      </c>
      <c r="K28" s="103">
        <f>'In-field data entry form'!G28</f>
        <v>0</v>
      </c>
      <c r="L28" s="105">
        <v>1.7153499999999999</v>
      </c>
      <c r="M28" s="101">
        <f t="shared" si="12"/>
        <v>0</v>
      </c>
      <c r="N28" s="106">
        <f t="shared" si="13"/>
        <v>0</v>
      </c>
      <c r="O28" s="107">
        <f t="shared" si="14"/>
        <v>0</v>
      </c>
      <c r="P28" s="59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60"/>
    </row>
    <row r="29" spans="1:74" ht="51.75" customHeight="1" thickBot="1">
      <c r="A29" s="116" t="s">
        <v>288</v>
      </c>
      <c r="B29" s="145" t="s">
        <v>292</v>
      </c>
      <c r="C29" s="146">
        <f>'In-field data entry form'!C29</f>
        <v>0</v>
      </c>
      <c r="D29" s="147">
        <v>9.460371428571427E-3</v>
      </c>
      <c r="E29" s="116">
        <f t="shared" si="10"/>
        <v>0</v>
      </c>
      <c r="F29" s="145" t="s">
        <v>274</v>
      </c>
      <c r="G29" s="146">
        <f>'In-field data entry form'!E29</f>
        <v>0</v>
      </c>
      <c r="H29" s="147">
        <v>0.30220685714285711</v>
      </c>
      <c r="I29" s="116">
        <f t="shared" si="11"/>
        <v>0</v>
      </c>
      <c r="J29" s="145" t="s">
        <v>242</v>
      </c>
      <c r="K29" s="146">
        <f>'In-field data entry form'!G29</f>
        <v>0</v>
      </c>
      <c r="L29" s="148">
        <v>1.6056666666666668</v>
      </c>
      <c r="M29" s="116">
        <f t="shared" si="12"/>
        <v>0</v>
      </c>
      <c r="N29" s="119">
        <f t="shared" si="13"/>
        <v>0</v>
      </c>
      <c r="O29" s="120">
        <f t="shared" si="14"/>
        <v>0</v>
      </c>
      <c r="P29" s="59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60"/>
    </row>
    <row r="30" spans="1:74" s="5" customFormat="1" ht="25.5" customHeight="1" thickBot="1">
      <c r="A30" s="149" t="s">
        <v>260</v>
      </c>
      <c r="B30" s="150"/>
      <c r="C30" s="151">
        <f>SUM(C19:C29)</f>
        <v>0</v>
      </c>
      <c r="D30" s="152"/>
      <c r="E30" s="153">
        <f>SUM(E20:E29)</f>
        <v>0</v>
      </c>
      <c r="F30" s="150"/>
      <c r="G30" s="151">
        <f>SUM(G19:G29)</f>
        <v>0</v>
      </c>
      <c r="H30" s="152"/>
      <c r="I30" s="154">
        <f>SUM(I19:I29)</f>
        <v>0</v>
      </c>
      <c r="J30" s="150"/>
      <c r="K30" s="151">
        <f>SUM(K19:K29)</f>
        <v>0</v>
      </c>
      <c r="L30" s="155"/>
      <c r="M30" s="153">
        <f>SUM(M19:M29)</f>
        <v>0</v>
      </c>
      <c r="N30" s="138">
        <f>SUM(N19:N29)</f>
        <v>0</v>
      </c>
      <c r="O30" s="139">
        <f>SUM(O19:O29)</f>
        <v>0</v>
      </c>
      <c r="P30" s="59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60"/>
    </row>
    <row r="31" spans="1:74" ht="25.5" customHeight="1" thickBot="1">
      <c r="A31" s="149" t="s">
        <v>41</v>
      </c>
      <c r="B31" s="156"/>
      <c r="C31" s="153">
        <f>SUM(C19:C29,C15:C16,C10:C12)</f>
        <v>0</v>
      </c>
      <c r="D31" s="157"/>
      <c r="E31" s="153">
        <f>SUM(E19:E29,E15:E16,E10:E12)</f>
        <v>0</v>
      </c>
      <c r="F31" s="158"/>
      <c r="G31" s="153">
        <f>SUM(G19:G29,G15:G16,G10:G12)</f>
        <v>0</v>
      </c>
      <c r="H31" s="157"/>
      <c r="I31" s="159">
        <f>SUM(I19:I29,I15:I16,I10:I12)</f>
        <v>0</v>
      </c>
      <c r="J31" s="158"/>
      <c r="K31" s="153">
        <f>SUM(K19:K29,K15:K16,K10:K12)</f>
        <v>0</v>
      </c>
      <c r="L31" s="160"/>
      <c r="M31" s="154">
        <f>SUM(M19:M29,M15:M16,M10:M12)</f>
        <v>0</v>
      </c>
      <c r="N31" s="161">
        <f>SUM(N19:N29, N15:N16,N10:N12)</f>
        <v>0</v>
      </c>
      <c r="O31" s="162">
        <f>SUM(O19:O29,O15:O16,O10:O12)</f>
        <v>0</v>
      </c>
      <c r="P31" s="59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60"/>
    </row>
    <row r="32" spans="1:74" ht="30.75" customHeight="1" thickTop="1" thickBot="1">
      <c r="A32" s="163" t="s">
        <v>171</v>
      </c>
      <c r="B32" s="164" t="s">
        <v>168</v>
      </c>
      <c r="C32" s="165">
        <f>SUM(C31,C8)</f>
        <v>0</v>
      </c>
      <c r="D32" s="166"/>
      <c r="E32" s="165">
        <f>SUM(E31,E8)</f>
        <v>0</v>
      </c>
      <c r="F32" s="164" t="s">
        <v>169</v>
      </c>
      <c r="G32" s="165">
        <f>SUM(G31,G8)</f>
        <v>0</v>
      </c>
      <c r="H32" s="167"/>
      <c r="I32" s="165">
        <f>SUM(I31,I8)</f>
        <v>0</v>
      </c>
      <c r="J32" s="164" t="s">
        <v>170</v>
      </c>
      <c r="K32" s="165">
        <f>SUM(K31,K8)</f>
        <v>0</v>
      </c>
      <c r="L32" s="168"/>
      <c r="M32" s="169">
        <f>SUM(M31,M8)</f>
        <v>0</v>
      </c>
      <c r="N32" s="250">
        <f>SUM(N31,N8)</f>
        <v>0</v>
      </c>
      <c r="O32" s="252">
        <f>SUM(O31,O8)</f>
        <v>0</v>
      </c>
      <c r="P32" s="59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60"/>
    </row>
    <row r="33" spans="1:74" ht="16.5" thickTop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2"/>
      <c r="L33" s="248" t="s">
        <v>167</v>
      </c>
      <c r="M33" s="249"/>
      <c r="N33" s="251"/>
      <c r="O33" s="253"/>
      <c r="P33" s="59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60"/>
    </row>
    <row r="34" spans="1:74" ht="15.75" thickTop="1">
      <c r="A34" s="173"/>
      <c r="B34" s="174"/>
      <c r="C34" s="175"/>
      <c r="D34" s="175"/>
      <c r="E34" s="175"/>
      <c r="F34" s="175"/>
      <c r="G34" s="175"/>
      <c r="H34" s="175"/>
      <c r="I34" s="175"/>
      <c r="J34" s="175"/>
      <c r="K34" s="175"/>
      <c r="L34" s="176"/>
      <c r="M34" s="176"/>
      <c r="N34" s="177"/>
      <c r="O34" s="177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60"/>
    </row>
    <row r="35" spans="1:74" ht="15.75" thickBot="1">
      <c r="A35" s="178" t="s">
        <v>261</v>
      </c>
      <c r="B35" s="179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1"/>
      <c r="O35" s="181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60"/>
    </row>
    <row r="36" spans="1:74">
      <c r="A36" s="182" t="s">
        <v>40</v>
      </c>
      <c r="B36" s="183"/>
      <c r="C36" s="184" t="e">
        <f>C8/C32*100</f>
        <v>#DIV/0!</v>
      </c>
      <c r="D36" s="184"/>
      <c r="E36" s="184" t="e">
        <f>E8/E32*100</f>
        <v>#DIV/0!</v>
      </c>
      <c r="F36" s="184"/>
      <c r="G36" s="184" t="e">
        <f>G8/G32*100</f>
        <v>#DIV/0!</v>
      </c>
      <c r="H36" s="184"/>
      <c r="I36" s="184" t="e">
        <f>I8/I32*100</f>
        <v>#DIV/0!</v>
      </c>
      <c r="J36" s="184"/>
      <c r="K36" s="184" t="e">
        <f>K8/K32*100</f>
        <v>#DIV/0!</v>
      </c>
      <c r="L36" s="184"/>
      <c r="M36" s="184" t="e">
        <f>M8/M32*100</f>
        <v>#DIV/0!</v>
      </c>
      <c r="N36" s="185"/>
      <c r="O36" s="181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60"/>
    </row>
    <row r="37" spans="1:74" ht="15.75" thickBot="1">
      <c r="A37" s="186" t="s">
        <v>41</v>
      </c>
      <c r="B37" s="187"/>
      <c r="C37" s="188" t="e">
        <f>C31/C32*100</f>
        <v>#DIV/0!</v>
      </c>
      <c r="D37" s="188"/>
      <c r="E37" s="188" t="e">
        <f>E31/E32*100</f>
        <v>#DIV/0!</v>
      </c>
      <c r="F37" s="188"/>
      <c r="G37" s="188" t="e">
        <f>G31/G32*100</f>
        <v>#DIV/0!</v>
      </c>
      <c r="H37" s="188"/>
      <c r="I37" s="188" t="e">
        <f>I31/I32*100</f>
        <v>#DIV/0!</v>
      </c>
      <c r="J37" s="188"/>
      <c r="K37" s="188" t="e">
        <f>K31/K32*100</f>
        <v>#DIV/0!</v>
      </c>
      <c r="L37" s="188"/>
      <c r="M37" s="188" t="e">
        <f>M31/M32*100</f>
        <v>#DIV/0!</v>
      </c>
      <c r="N37" s="185"/>
      <c r="O37" s="181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60"/>
    </row>
    <row r="38" spans="1:74">
      <c r="A38" s="57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60"/>
    </row>
    <row r="39" spans="1:74">
      <c r="A39" s="59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60"/>
    </row>
    <row r="40" spans="1:74">
      <c r="A40" s="59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60"/>
    </row>
    <row r="41" spans="1:74">
      <c r="A41" s="59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60"/>
    </row>
    <row r="42" spans="1:74">
      <c r="A42" s="59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60"/>
    </row>
    <row r="43" spans="1:74">
      <c r="A43" s="59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60"/>
    </row>
    <row r="44" spans="1:74">
      <c r="A44" s="59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8"/>
      <c r="BM44" s="58"/>
      <c r="BN44" s="58"/>
      <c r="BO44" s="58"/>
      <c r="BP44" s="58"/>
      <c r="BQ44" s="58"/>
      <c r="BR44" s="58"/>
      <c r="BS44" s="58"/>
      <c r="BT44" s="58"/>
      <c r="BU44" s="58"/>
      <c r="BV44" s="60"/>
    </row>
    <row r="45" spans="1:74">
      <c r="A45" s="59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60"/>
    </row>
    <row r="46" spans="1:74">
      <c r="A46" s="59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60"/>
    </row>
    <row r="47" spans="1:74">
      <c r="A47" s="59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60"/>
    </row>
    <row r="48" spans="1:74">
      <c r="A48" s="59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60"/>
    </row>
    <row r="49" spans="1:74">
      <c r="A49" s="59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60"/>
    </row>
    <row r="50" spans="1:74">
      <c r="A50" s="59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60"/>
    </row>
    <row r="51" spans="1:74">
      <c r="A51" s="59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60"/>
    </row>
    <row r="52" spans="1:74">
      <c r="A52" s="59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60"/>
    </row>
    <row r="53" spans="1:74">
      <c r="A53" s="59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60"/>
    </row>
    <row r="54" spans="1:74">
      <c r="A54" s="59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  <c r="BF54" s="58"/>
      <c r="BG54" s="58"/>
      <c r="BH54" s="58"/>
      <c r="BI54" s="58"/>
      <c r="BJ54" s="58"/>
      <c r="BK54" s="58"/>
      <c r="BL54" s="58"/>
      <c r="BM54" s="58"/>
      <c r="BN54" s="58"/>
      <c r="BO54" s="58"/>
      <c r="BP54" s="58"/>
      <c r="BQ54" s="58"/>
      <c r="BR54" s="58"/>
      <c r="BS54" s="58"/>
      <c r="BT54" s="58"/>
      <c r="BU54" s="58"/>
      <c r="BV54" s="60"/>
    </row>
    <row r="55" spans="1:74">
      <c r="A55" s="59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  <c r="BF55" s="58"/>
      <c r="BG55" s="58"/>
      <c r="BH55" s="58"/>
      <c r="BI55" s="58"/>
      <c r="BJ55" s="58"/>
      <c r="BK55" s="58"/>
      <c r="BL55" s="58"/>
      <c r="BM55" s="58"/>
      <c r="BN55" s="58"/>
      <c r="BO55" s="58"/>
      <c r="BP55" s="58"/>
      <c r="BQ55" s="58"/>
      <c r="BR55" s="58"/>
      <c r="BS55" s="58"/>
      <c r="BT55" s="58"/>
      <c r="BU55" s="58"/>
      <c r="BV55" s="60"/>
    </row>
    <row r="56" spans="1:74">
      <c r="A56" s="59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60"/>
    </row>
    <row r="57" spans="1:74">
      <c r="A57" s="59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60"/>
    </row>
    <row r="58" spans="1:74">
      <c r="A58" s="59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  <c r="BF58" s="58"/>
      <c r="BG58" s="58"/>
      <c r="BH58" s="58"/>
      <c r="BI58" s="58"/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60"/>
    </row>
    <row r="59" spans="1:74">
      <c r="A59" s="59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58"/>
      <c r="BV59" s="60"/>
    </row>
    <row r="60" spans="1:74">
      <c r="A60" s="59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58"/>
      <c r="BV60" s="60"/>
    </row>
    <row r="61" spans="1:74">
      <c r="A61" s="59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60"/>
    </row>
    <row r="62" spans="1:74">
      <c r="A62" s="59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  <c r="BF62" s="58"/>
      <c r="BG62" s="58"/>
      <c r="BH62" s="58"/>
      <c r="BI62" s="58"/>
      <c r="BJ62" s="58"/>
      <c r="BK62" s="58"/>
      <c r="BL62" s="58"/>
      <c r="BM62" s="58"/>
      <c r="BN62" s="58"/>
      <c r="BO62" s="58"/>
      <c r="BP62" s="58"/>
      <c r="BQ62" s="58"/>
      <c r="BR62" s="58"/>
      <c r="BS62" s="58"/>
      <c r="BT62" s="58"/>
      <c r="BU62" s="58"/>
      <c r="BV62" s="60"/>
    </row>
    <row r="63" spans="1:74">
      <c r="A63" s="59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60"/>
    </row>
    <row r="64" spans="1:74">
      <c r="A64" s="59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60"/>
    </row>
    <row r="65" spans="1:74">
      <c r="A65" s="59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60"/>
    </row>
    <row r="66" spans="1:74">
      <c r="A66" s="59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  <c r="BM66" s="58"/>
      <c r="BN66" s="58"/>
      <c r="BO66" s="58"/>
      <c r="BP66" s="58"/>
      <c r="BQ66" s="58"/>
      <c r="BR66" s="58"/>
      <c r="BS66" s="58"/>
      <c r="BT66" s="58"/>
      <c r="BU66" s="58"/>
      <c r="BV66" s="60"/>
    </row>
    <row r="67" spans="1:74">
      <c r="A67" s="59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8"/>
      <c r="BM67" s="58"/>
      <c r="BN67" s="58"/>
      <c r="BO67" s="58"/>
      <c r="BP67" s="58"/>
      <c r="BQ67" s="58"/>
      <c r="BR67" s="58"/>
      <c r="BS67" s="58"/>
      <c r="BT67" s="58"/>
      <c r="BU67" s="58"/>
      <c r="BV67" s="60"/>
    </row>
    <row r="68" spans="1:74">
      <c r="A68" s="59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8"/>
      <c r="BM68" s="58"/>
      <c r="BN68" s="58"/>
      <c r="BO68" s="58"/>
      <c r="BP68" s="58"/>
      <c r="BQ68" s="58"/>
      <c r="BR68" s="58"/>
      <c r="BS68" s="58"/>
      <c r="BT68" s="58"/>
      <c r="BU68" s="58"/>
      <c r="BV68" s="60"/>
    </row>
    <row r="69" spans="1:74">
      <c r="A69" s="59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8"/>
      <c r="BM69" s="58"/>
      <c r="BN69" s="58"/>
      <c r="BO69" s="58"/>
      <c r="BP69" s="58"/>
      <c r="BQ69" s="58"/>
      <c r="BR69" s="58"/>
      <c r="BS69" s="58"/>
      <c r="BT69" s="58"/>
      <c r="BU69" s="58"/>
      <c r="BV69" s="60"/>
    </row>
    <row r="70" spans="1:74">
      <c r="A70" s="59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8"/>
      <c r="BM70" s="58"/>
      <c r="BN70" s="58"/>
      <c r="BO70" s="58"/>
      <c r="BP70" s="58"/>
      <c r="BQ70" s="58"/>
      <c r="BR70" s="58"/>
      <c r="BS70" s="58"/>
      <c r="BT70" s="58"/>
      <c r="BU70" s="58"/>
      <c r="BV70" s="60"/>
    </row>
    <row r="71" spans="1:74">
      <c r="A71" s="59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60"/>
    </row>
    <row r="72" spans="1:74">
      <c r="A72" s="59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60"/>
    </row>
    <row r="73" spans="1:74">
      <c r="A73" s="59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60"/>
    </row>
    <row r="74" spans="1:74">
      <c r="A74" s="59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60"/>
    </row>
    <row r="75" spans="1:74">
      <c r="A75" s="59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60"/>
    </row>
    <row r="76" spans="1:74">
      <c r="A76" s="59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60"/>
    </row>
    <row r="77" spans="1:74">
      <c r="A77" s="59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60"/>
    </row>
    <row r="78" spans="1:74">
      <c r="A78" s="59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60"/>
    </row>
    <row r="79" spans="1:74">
      <c r="A79" s="59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60"/>
    </row>
    <row r="80" spans="1:74">
      <c r="A80" s="5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60"/>
    </row>
    <row r="81" spans="1:74">
      <c r="A81" s="59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60"/>
    </row>
    <row r="82" spans="1:74">
      <c r="A82" s="59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60"/>
    </row>
    <row r="83" spans="1:74">
      <c r="A83" s="59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60"/>
    </row>
    <row r="84" spans="1:74">
      <c r="A84" s="59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60"/>
    </row>
    <row r="85" spans="1:74">
      <c r="A85" s="59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60"/>
    </row>
    <row r="86" spans="1:74">
      <c r="A86" s="59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60"/>
    </row>
    <row r="87" spans="1:74">
      <c r="A87" s="59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60"/>
    </row>
    <row r="88" spans="1:74">
      <c r="A88" s="59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60"/>
    </row>
    <row r="89" spans="1:74">
      <c r="A89" s="59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60"/>
    </row>
    <row r="90" spans="1:74">
      <c r="A90" s="59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60"/>
    </row>
    <row r="91" spans="1:74">
      <c r="A91" s="59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60"/>
    </row>
    <row r="92" spans="1:74">
      <c r="A92" s="59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60"/>
    </row>
    <row r="93" spans="1:74">
      <c r="A93" s="59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60"/>
    </row>
    <row r="94" spans="1:74">
      <c r="A94" s="59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60"/>
    </row>
    <row r="95" spans="1:74">
      <c r="A95" s="59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60"/>
    </row>
    <row r="96" spans="1:74">
      <c r="A96" s="59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60"/>
    </row>
    <row r="97" spans="1:74">
      <c r="A97" s="59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60"/>
    </row>
    <row r="98" spans="1:74">
      <c r="A98" s="59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  <c r="BF98" s="58"/>
      <c r="BG98" s="58"/>
      <c r="BH98" s="58"/>
      <c r="BI98" s="58"/>
      <c r="BJ98" s="58"/>
      <c r="BK98" s="58"/>
      <c r="BL98" s="58"/>
      <c r="BM98" s="58"/>
      <c r="BN98" s="58"/>
      <c r="BO98" s="58"/>
      <c r="BP98" s="58"/>
      <c r="BQ98" s="58"/>
      <c r="BR98" s="58"/>
      <c r="BS98" s="58"/>
      <c r="BT98" s="58"/>
      <c r="BU98" s="58"/>
      <c r="BV98" s="60"/>
    </row>
    <row r="99" spans="1:74">
      <c r="A99" s="59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  <c r="BF99" s="58"/>
      <c r="BG99" s="58"/>
      <c r="BH99" s="58"/>
      <c r="BI99" s="58"/>
      <c r="BJ99" s="58"/>
      <c r="BK99" s="58"/>
      <c r="BL99" s="58"/>
      <c r="BM99" s="58"/>
      <c r="BN99" s="58"/>
      <c r="BO99" s="58"/>
      <c r="BP99" s="58"/>
      <c r="BQ99" s="58"/>
      <c r="BR99" s="58"/>
      <c r="BS99" s="58"/>
      <c r="BT99" s="58"/>
      <c r="BU99" s="58"/>
      <c r="BV99" s="60"/>
    </row>
    <row r="100" spans="1:74">
      <c r="A100" s="59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  <c r="BF100" s="58"/>
      <c r="BG100" s="58"/>
      <c r="BH100" s="58"/>
      <c r="BI100" s="58"/>
      <c r="BJ100" s="58"/>
      <c r="BK100" s="58"/>
      <c r="BL100" s="58"/>
      <c r="BM100" s="58"/>
      <c r="BN100" s="58"/>
      <c r="BO100" s="58"/>
      <c r="BP100" s="58"/>
      <c r="BQ100" s="58"/>
      <c r="BR100" s="58"/>
      <c r="BS100" s="58"/>
      <c r="BT100" s="58"/>
      <c r="BU100" s="58"/>
      <c r="BV100" s="60"/>
    </row>
    <row r="101" spans="1:74">
      <c r="A101" s="59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  <c r="BF101" s="58"/>
      <c r="BG101" s="58"/>
      <c r="BH101" s="58"/>
      <c r="BI101" s="58"/>
      <c r="BJ101" s="58"/>
      <c r="BK101" s="58"/>
      <c r="BL101" s="58"/>
      <c r="BM101" s="58"/>
      <c r="BN101" s="58"/>
      <c r="BO101" s="58"/>
      <c r="BP101" s="58"/>
      <c r="BQ101" s="58"/>
      <c r="BR101" s="58"/>
      <c r="BS101" s="58"/>
      <c r="BT101" s="58"/>
      <c r="BU101" s="58"/>
      <c r="BV101" s="60"/>
    </row>
    <row r="102" spans="1:74">
      <c r="A102" s="59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  <c r="BF102" s="58"/>
      <c r="BG102" s="58"/>
      <c r="BH102" s="58"/>
      <c r="BI102" s="58"/>
      <c r="BJ102" s="58"/>
      <c r="BK102" s="58"/>
      <c r="BL102" s="58"/>
      <c r="BM102" s="58"/>
      <c r="BN102" s="58"/>
      <c r="BO102" s="58"/>
      <c r="BP102" s="58"/>
      <c r="BQ102" s="58"/>
      <c r="BR102" s="58"/>
      <c r="BS102" s="58"/>
      <c r="BT102" s="58"/>
      <c r="BU102" s="58"/>
      <c r="BV102" s="60"/>
    </row>
    <row r="103" spans="1:74">
      <c r="A103" s="59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60"/>
    </row>
    <row r="104" spans="1:74">
      <c r="A104" s="59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  <c r="BF104" s="58"/>
      <c r="BG104" s="58"/>
      <c r="BH104" s="58"/>
      <c r="BI104" s="58"/>
      <c r="BJ104" s="58"/>
      <c r="BK104" s="58"/>
      <c r="BL104" s="58"/>
      <c r="BM104" s="58"/>
      <c r="BN104" s="58"/>
      <c r="BO104" s="58"/>
      <c r="BP104" s="58"/>
      <c r="BQ104" s="58"/>
      <c r="BR104" s="58"/>
      <c r="BS104" s="58"/>
      <c r="BT104" s="58"/>
      <c r="BU104" s="58"/>
      <c r="BV104" s="60"/>
    </row>
    <row r="105" spans="1:74">
      <c r="A105" s="59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  <c r="BF105" s="58"/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8"/>
      <c r="BV105" s="60"/>
    </row>
    <row r="106" spans="1:74">
      <c r="A106" s="59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  <c r="BF106" s="58"/>
      <c r="BG106" s="58"/>
      <c r="BH106" s="58"/>
      <c r="BI106" s="58"/>
      <c r="BJ106" s="58"/>
      <c r="BK106" s="58"/>
      <c r="BL106" s="58"/>
      <c r="BM106" s="58"/>
      <c r="BN106" s="58"/>
      <c r="BO106" s="58"/>
      <c r="BP106" s="58"/>
      <c r="BQ106" s="58"/>
      <c r="BR106" s="58"/>
      <c r="BS106" s="58"/>
      <c r="BT106" s="58"/>
      <c r="BU106" s="58"/>
      <c r="BV106" s="60"/>
    </row>
    <row r="107" spans="1:74">
      <c r="A107" s="59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  <c r="BF107" s="58"/>
      <c r="BG107" s="58"/>
      <c r="BH107" s="58"/>
      <c r="BI107" s="58"/>
      <c r="BJ107" s="58"/>
      <c r="BK107" s="58"/>
      <c r="BL107" s="58"/>
      <c r="BM107" s="58"/>
      <c r="BN107" s="58"/>
      <c r="BO107" s="58"/>
      <c r="BP107" s="58"/>
      <c r="BQ107" s="58"/>
      <c r="BR107" s="58"/>
      <c r="BS107" s="58"/>
      <c r="BT107" s="58"/>
      <c r="BU107" s="58"/>
      <c r="BV107" s="60"/>
    </row>
    <row r="108" spans="1:74">
      <c r="A108" s="59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60"/>
    </row>
    <row r="109" spans="1:74">
      <c r="A109" s="59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  <c r="BF109" s="58"/>
      <c r="BG109" s="58"/>
      <c r="BH109" s="58"/>
      <c r="BI109" s="58"/>
      <c r="BJ109" s="58"/>
      <c r="BK109" s="58"/>
      <c r="BL109" s="58"/>
      <c r="BM109" s="58"/>
      <c r="BN109" s="58"/>
      <c r="BO109" s="58"/>
      <c r="BP109" s="58"/>
      <c r="BQ109" s="58"/>
      <c r="BR109" s="58"/>
      <c r="BS109" s="58"/>
      <c r="BT109" s="58"/>
      <c r="BU109" s="58"/>
      <c r="BV109" s="60"/>
    </row>
    <row r="110" spans="1:74">
      <c r="A110" s="59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60"/>
    </row>
    <row r="111" spans="1:74">
      <c r="A111" s="59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8"/>
      <c r="BM111" s="58"/>
      <c r="BN111" s="58"/>
      <c r="BO111" s="58"/>
      <c r="BP111" s="58"/>
      <c r="BQ111" s="58"/>
      <c r="BR111" s="58"/>
      <c r="BS111" s="58"/>
      <c r="BT111" s="58"/>
      <c r="BU111" s="58"/>
      <c r="BV111" s="60"/>
    </row>
    <row r="112" spans="1:74">
      <c r="A112" s="59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8"/>
      <c r="BM112" s="58"/>
      <c r="BN112" s="58"/>
      <c r="BO112" s="58"/>
      <c r="BP112" s="58"/>
      <c r="BQ112" s="58"/>
      <c r="BR112" s="58"/>
      <c r="BS112" s="58"/>
      <c r="BT112" s="58"/>
      <c r="BU112" s="58"/>
      <c r="BV112" s="60"/>
    </row>
    <row r="113" spans="1:74">
      <c r="A113" s="59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60"/>
    </row>
    <row r="114" spans="1:74">
      <c r="A114" s="59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  <c r="BM114" s="58"/>
      <c r="BN114" s="58"/>
      <c r="BO114" s="58"/>
      <c r="BP114" s="58"/>
      <c r="BQ114" s="58"/>
      <c r="BR114" s="58"/>
      <c r="BS114" s="58"/>
      <c r="BT114" s="58"/>
      <c r="BU114" s="58"/>
      <c r="BV114" s="60"/>
    </row>
    <row r="115" spans="1:74">
      <c r="A115" s="59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  <c r="BM115" s="58"/>
      <c r="BN115" s="58"/>
      <c r="BO115" s="58"/>
      <c r="BP115" s="58"/>
      <c r="BQ115" s="58"/>
      <c r="BR115" s="58"/>
      <c r="BS115" s="58"/>
      <c r="BT115" s="58"/>
      <c r="BU115" s="58"/>
      <c r="BV115" s="60"/>
    </row>
    <row r="116" spans="1:74">
      <c r="A116" s="59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60"/>
    </row>
    <row r="117" spans="1:74">
      <c r="A117" s="59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60"/>
    </row>
    <row r="118" spans="1:74">
      <c r="A118" s="59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60"/>
    </row>
    <row r="119" spans="1:74">
      <c r="A119" s="59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8"/>
      <c r="BM119" s="58"/>
      <c r="BN119" s="58"/>
      <c r="BO119" s="58"/>
      <c r="BP119" s="58"/>
      <c r="BQ119" s="58"/>
      <c r="BR119" s="58"/>
      <c r="BS119" s="58"/>
      <c r="BT119" s="58"/>
      <c r="BU119" s="58"/>
      <c r="BV119" s="60"/>
    </row>
    <row r="120" spans="1:74">
      <c r="A120" s="59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  <c r="BF120" s="58"/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8"/>
      <c r="BV120" s="60"/>
    </row>
    <row r="121" spans="1:74">
      <c r="A121" s="59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8"/>
      <c r="BS121" s="58"/>
      <c r="BT121" s="58"/>
      <c r="BU121" s="58"/>
      <c r="BV121" s="60"/>
    </row>
    <row r="122" spans="1:74">
      <c r="A122" s="59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58"/>
      <c r="BR122" s="58"/>
      <c r="BS122" s="58"/>
      <c r="BT122" s="58"/>
      <c r="BU122" s="58"/>
      <c r="BV122" s="60"/>
    </row>
    <row r="123" spans="1:74">
      <c r="A123" s="59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60"/>
    </row>
    <row r="124" spans="1:74">
      <c r="A124" s="59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  <c r="BF124" s="58"/>
      <c r="BG124" s="58"/>
      <c r="BH124" s="58"/>
      <c r="BI124" s="58"/>
      <c r="BJ124" s="58"/>
      <c r="BK124" s="58"/>
      <c r="BL124" s="58"/>
      <c r="BM124" s="58"/>
      <c r="BN124" s="58"/>
      <c r="BO124" s="58"/>
      <c r="BP124" s="58"/>
      <c r="BQ124" s="58"/>
      <c r="BR124" s="58"/>
      <c r="BS124" s="58"/>
      <c r="BT124" s="58"/>
      <c r="BU124" s="58"/>
      <c r="BV124" s="60"/>
    </row>
    <row r="125" spans="1:74">
      <c r="A125" s="59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  <c r="BF125" s="58"/>
      <c r="BG125" s="58"/>
      <c r="BH125" s="58"/>
      <c r="BI125" s="58"/>
      <c r="BJ125" s="58"/>
      <c r="BK125" s="58"/>
      <c r="BL125" s="58"/>
      <c r="BM125" s="58"/>
      <c r="BN125" s="58"/>
      <c r="BO125" s="58"/>
      <c r="BP125" s="58"/>
      <c r="BQ125" s="58"/>
      <c r="BR125" s="58"/>
      <c r="BS125" s="58"/>
      <c r="BT125" s="58"/>
      <c r="BU125" s="58"/>
      <c r="BV125" s="60"/>
    </row>
    <row r="126" spans="1:74">
      <c r="A126" s="59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  <c r="BF126" s="58"/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8"/>
      <c r="BV126" s="60"/>
    </row>
    <row r="127" spans="1:74">
      <c r="A127" s="59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  <c r="BF127" s="58"/>
      <c r="BG127" s="58"/>
      <c r="BH127" s="58"/>
      <c r="BI127" s="58"/>
      <c r="BJ127" s="58"/>
      <c r="BK127" s="58"/>
      <c r="BL127" s="58"/>
      <c r="BM127" s="58"/>
      <c r="BN127" s="58"/>
      <c r="BO127" s="58"/>
      <c r="BP127" s="58"/>
      <c r="BQ127" s="58"/>
      <c r="BR127" s="58"/>
      <c r="BS127" s="58"/>
      <c r="BT127" s="58"/>
      <c r="BU127" s="58"/>
      <c r="BV127" s="60"/>
    </row>
    <row r="128" spans="1:74">
      <c r="A128" s="59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60"/>
    </row>
    <row r="129" spans="1:74">
      <c r="A129" s="59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  <c r="BF129" s="58"/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8"/>
      <c r="BV129" s="60"/>
    </row>
    <row r="130" spans="1:74">
      <c r="A130" s="59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  <c r="BF130" s="58"/>
      <c r="BG130" s="58"/>
      <c r="BH130" s="58"/>
      <c r="BI130" s="58"/>
      <c r="BJ130" s="58"/>
      <c r="BK130" s="58"/>
      <c r="BL130" s="58"/>
      <c r="BM130" s="58"/>
      <c r="BN130" s="58"/>
      <c r="BO130" s="58"/>
      <c r="BP130" s="58"/>
      <c r="BQ130" s="58"/>
      <c r="BR130" s="58"/>
      <c r="BS130" s="58"/>
      <c r="BT130" s="58"/>
      <c r="BU130" s="58"/>
      <c r="BV130" s="60"/>
    </row>
    <row r="131" spans="1:74">
      <c r="A131" s="59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60"/>
    </row>
    <row r="132" spans="1:74">
      <c r="A132" s="59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  <c r="BF132" s="58"/>
      <c r="BG132" s="58"/>
      <c r="BH132" s="58"/>
      <c r="BI132" s="58"/>
      <c r="BJ132" s="58"/>
      <c r="BK132" s="58"/>
      <c r="BL132" s="58"/>
      <c r="BM132" s="58"/>
      <c r="BN132" s="58"/>
      <c r="BO132" s="58"/>
      <c r="BP132" s="58"/>
      <c r="BQ132" s="58"/>
      <c r="BR132" s="58"/>
      <c r="BS132" s="58"/>
      <c r="BT132" s="58"/>
      <c r="BU132" s="58"/>
      <c r="BV132" s="60"/>
    </row>
    <row r="133" spans="1:74">
      <c r="A133" s="59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60"/>
    </row>
    <row r="134" spans="1:74">
      <c r="A134" s="59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  <c r="BF134" s="58"/>
      <c r="BG134" s="58"/>
      <c r="BH134" s="58"/>
      <c r="BI134" s="58"/>
      <c r="BJ134" s="58"/>
      <c r="BK134" s="58"/>
      <c r="BL134" s="58"/>
      <c r="BM134" s="58"/>
      <c r="BN134" s="58"/>
      <c r="BO134" s="58"/>
      <c r="BP134" s="58"/>
      <c r="BQ134" s="58"/>
      <c r="BR134" s="58"/>
      <c r="BS134" s="58"/>
      <c r="BT134" s="58"/>
      <c r="BU134" s="58"/>
      <c r="BV134" s="60"/>
    </row>
    <row r="135" spans="1:74">
      <c r="A135" s="59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  <c r="BF135" s="58"/>
      <c r="BG135" s="58"/>
      <c r="BH135" s="58"/>
      <c r="BI135" s="58"/>
      <c r="BJ135" s="58"/>
      <c r="BK135" s="58"/>
      <c r="BL135" s="58"/>
      <c r="BM135" s="58"/>
      <c r="BN135" s="58"/>
      <c r="BO135" s="58"/>
      <c r="BP135" s="58"/>
      <c r="BQ135" s="58"/>
      <c r="BR135" s="58"/>
      <c r="BS135" s="58"/>
      <c r="BT135" s="58"/>
      <c r="BU135" s="58"/>
      <c r="BV135" s="60"/>
    </row>
    <row r="136" spans="1:74">
      <c r="A136" s="59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  <c r="BF136" s="58"/>
      <c r="BG136" s="58"/>
      <c r="BH136" s="58"/>
      <c r="BI136" s="58"/>
      <c r="BJ136" s="58"/>
      <c r="BK136" s="58"/>
      <c r="BL136" s="58"/>
      <c r="BM136" s="58"/>
      <c r="BN136" s="58"/>
      <c r="BO136" s="58"/>
      <c r="BP136" s="58"/>
      <c r="BQ136" s="58"/>
      <c r="BR136" s="58"/>
      <c r="BS136" s="58"/>
      <c r="BT136" s="58"/>
      <c r="BU136" s="58"/>
      <c r="BV136" s="60"/>
    </row>
    <row r="137" spans="1:74">
      <c r="A137" s="59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  <c r="BF137" s="58"/>
      <c r="BG137" s="58"/>
      <c r="BH137" s="58"/>
      <c r="BI137" s="58"/>
      <c r="BJ137" s="58"/>
      <c r="BK137" s="58"/>
      <c r="BL137" s="58"/>
      <c r="BM137" s="58"/>
      <c r="BN137" s="58"/>
      <c r="BO137" s="58"/>
      <c r="BP137" s="58"/>
      <c r="BQ137" s="58"/>
      <c r="BR137" s="58"/>
      <c r="BS137" s="58"/>
      <c r="BT137" s="58"/>
      <c r="BU137" s="58"/>
      <c r="BV137" s="60"/>
    </row>
    <row r="138" spans="1:74">
      <c r="A138" s="59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60"/>
    </row>
    <row r="139" spans="1:74">
      <c r="A139" s="59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  <c r="BF139" s="58"/>
      <c r="BG139" s="58"/>
      <c r="BH139" s="58"/>
      <c r="BI139" s="58"/>
      <c r="BJ139" s="58"/>
      <c r="BK139" s="58"/>
      <c r="BL139" s="58"/>
      <c r="BM139" s="58"/>
      <c r="BN139" s="58"/>
      <c r="BO139" s="58"/>
      <c r="BP139" s="58"/>
      <c r="BQ139" s="58"/>
      <c r="BR139" s="58"/>
      <c r="BS139" s="58"/>
      <c r="BT139" s="58"/>
      <c r="BU139" s="58"/>
      <c r="BV139" s="60"/>
    </row>
    <row r="140" spans="1:74">
      <c r="A140" s="59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  <c r="BF140" s="58"/>
      <c r="BG140" s="58"/>
      <c r="BH140" s="58"/>
      <c r="BI140" s="58"/>
      <c r="BJ140" s="58"/>
      <c r="BK140" s="58"/>
      <c r="BL140" s="58"/>
      <c r="BM140" s="58"/>
      <c r="BN140" s="58"/>
      <c r="BO140" s="58"/>
      <c r="BP140" s="58"/>
      <c r="BQ140" s="58"/>
      <c r="BR140" s="58"/>
      <c r="BS140" s="58"/>
      <c r="BT140" s="58"/>
      <c r="BU140" s="58"/>
      <c r="BV140" s="60"/>
    </row>
    <row r="141" spans="1:74">
      <c r="A141" s="59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  <c r="BF141" s="58"/>
      <c r="BG141" s="58"/>
      <c r="BH141" s="58"/>
      <c r="BI141" s="58"/>
      <c r="BJ141" s="58"/>
      <c r="BK141" s="58"/>
      <c r="BL141" s="58"/>
      <c r="BM141" s="58"/>
      <c r="BN141" s="58"/>
      <c r="BO141" s="58"/>
      <c r="BP141" s="58"/>
      <c r="BQ141" s="58"/>
      <c r="BR141" s="58"/>
      <c r="BS141" s="58"/>
      <c r="BT141" s="58"/>
      <c r="BU141" s="58"/>
      <c r="BV141" s="60"/>
    </row>
    <row r="142" spans="1:74">
      <c r="A142" s="59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  <c r="BF142" s="58"/>
      <c r="BG142" s="58"/>
      <c r="BH142" s="58"/>
      <c r="BI142" s="58"/>
      <c r="BJ142" s="58"/>
      <c r="BK142" s="58"/>
      <c r="BL142" s="58"/>
      <c r="BM142" s="58"/>
      <c r="BN142" s="58"/>
      <c r="BO142" s="58"/>
      <c r="BP142" s="58"/>
      <c r="BQ142" s="58"/>
      <c r="BR142" s="58"/>
      <c r="BS142" s="58"/>
      <c r="BT142" s="58"/>
      <c r="BU142" s="58"/>
      <c r="BV142" s="60"/>
    </row>
    <row r="143" spans="1:74">
      <c r="A143" s="59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  <c r="BF143" s="58"/>
      <c r="BG143" s="58"/>
      <c r="BH143" s="58"/>
      <c r="BI143" s="58"/>
      <c r="BJ143" s="58"/>
      <c r="BK143" s="58"/>
      <c r="BL143" s="58"/>
      <c r="BM143" s="58"/>
      <c r="BN143" s="58"/>
      <c r="BO143" s="58"/>
      <c r="BP143" s="58"/>
      <c r="BQ143" s="58"/>
      <c r="BR143" s="58"/>
      <c r="BS143" s="58"/>
      <c r="BT143" s="58"/>
      <c r="BU143" s="58"/>
      <c r="BV143" s="60"/>
    </row>
    <row r="144" spans="1:74">
      <c r="A144" s="59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  <c r="BF144" s="58"/>
      <c r="BG144" s="58"/>
      <c r="BH144" s="58"/>
      <c r="BI144" s="58"/>
      <c r="BJ144" s="58"/>
      <c r="BK144" s="58"/>
      <c r="BL144" s="58"/>
      <c r="BM144" s="58"/>
      <c r="BN144" s="58"/>
      <c r="BO144" s="58"/>
      <c r="BP144" s="58"/>
      <c r="BQ144" s="58"/>
      <c r="BR144" s="58"/>
      <c r="BS144" s="58"/>
      <c r="BT144" s="58"/>
      <c r="BU144" s="58"/>
      <c r="BV144" s="60"/>
    </row>
    <row r="145" spans="1:74">
      <c r="A145" s="59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  <c r="BF145" s="58"/>
      <c r="BG145" s="58"/>
      <c r="BH145" s="58"/>
      <c r="BI145" s="58"/>
      <c r="BJ145" s="58"/>
      <c r="BK145" s="58"/>
      <c r="BL145" s="58"/>
      <c r="BM145" s="58"/>
      <c r="BN145" s="58"/>
      <c r="BO145" s="58"/>
      <c r="BP145" s="58"/>
      <c r="BQ145" s="58"/>
      <c r="BR145" s="58"/>
      <c r="BS145" s="58"/>
      <c r="BT145" s="58"/>
      <c r="BU145" s="58"/>
      <c r="BV145" s="60"/>
    </row>
    <row r="146" spans="1:74">
      <c r="A146" s="59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60"/>
    </row>
    <row r="147" spans="1:74">
      <c r="A147" s="59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  <c r="BF147" s="58"/>
      <c r="BG147" s="58"/>
      <c r="BH147" s="58"/>
      <c r="BI147" s="58"/>
      <c r="BJ147" s="58"/>
      <c r="BK147" s="58"/>
      <c r="BL147" s="58"/>
      <c r="BM147" s="58"/>
      <c r="BN147" s="58"/>
      <c r="BO147" s="58"/>
      <c r="BP147" s="58"/>
      <c r="BQ147" s="58"/>
      <c r="BR147" s="58"/>
      <c r="BS147" s="58"/>
      <c r="BT147" s="58"/>
      <c r="BU147" s="58"/>
      <c r="BV147" s="60"/>
    </row>
    <row r="148" spans="1:74">
      <c r="A148" s="59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  <c r="BF148" s="58"/>
      <c r="BG148" s="58"/>
      <c r="BH148" s="58"/>
      <c r="BI148" s="58"/>
      <c r="BJ148" s="58"/>
      <c r="BK148" s="58"/>
      <c r="BL148" s="58"/>
      <c r="BM148" s="58"/>
      <c r="BN148" s="58"/>
      <c r="BO148" s="58"/>
      <c r="BP148" s="58"/>
      <c r="BQ148" s="58"/>
      <c r="BR148" s="58"/>
      <c r="BS148" s="58"/>
      <c r="BT148" s="58"/>
      <c r="BU148" s="58"/>
      <c r="BV148" s="60"/>
    </row>
    <row r="149" spans="1:74">
      <c r="A149" s="59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58"/>
      <c r="BG149" s="58"/>
      <c r="BH149" s="58"/>
      <c r="BI149" s="58"/>
      <c r="BJ149" s="58"/>
      <c r="BK149" s="58"/>
      <c r="BL149" s="58"/>
      <c r="BM149" s="58"/>
      <c r="BN149" s="58"/>
      <c r="BO149" s="58"/>
      <c r="BP149" s="58"/>
      <c r="BQ149" s="58"/>
      <c r="BR149" s="58"/>
      <c r="BS149" s="58"/>
      <c r="BT149" s="58"/>
      <c r="BU149" s="58"/>
      <c r="BV149" s="60"/>
    </row>
    <row r="150" spans="1:74">
      <c r="A150" s="59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58"/>
      <c r="BG150" s="58"/>
      <c r="BH150" s="58"/>
      <c r="BI150" s="58"/>
      <c r="BJ150" s="58"/>
      <c r="BK150" s="58"/>
      <c r="BL150" s="58"/>
      <c r="BM150" s="58"/>
      <c r="BN150" s="58"/>
      <c r="BO150" s="58"/>
      <c r="BP150" s="58"/>
      <c r="BQ150" s="58"/>
      <c r="BR150" s="58"/>
      <c r="BS150" s="58"/>
      <c r="BT150" s="58"/>
      <c r="BU150" s="58"/>
      <c r="BV150" s="60"/>
    </row>
    <row r="151" spans="1:74">
      <c r="A151" s="59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58"/>
      <c r="BG151" s="58"/>
      <c r="BH151" s="58"/>
      <c r="BI151" s="58"/>
      <c r="BJ151" s="58"/>
      <c r="BK151" s="58"/>
      <c r="BL151" s="58"/>
      <c r="BM151" s="58"/>
      <c r="BN151" s="58"/>
      <c r="BO151" s="58"/>
      <c r="BP151" s="58"/>
      <c r="BQ151" s="58"/>
      <c r="BR151" s="58"/>
      <c r="BS151" s="58"/>
      <c r="BT151" s="58"/>
      <c r="BU151" s="58"/>
      <c r="BV151" s="60"/>
    </row>
    <row r="152" spans="1:74">
      <c r="A152" s="59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8"/>
      <c r="BS152" s="58"/>
      <c r="BT152" s="58"/>
      <c r="BU152" s="58"/>
      <c r="BV152" s="60"/>
    </row>
    <row r="153" spans="1:74">
      <c r="A153" s="59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  <c r="BF153" s="58"/>
      <c r="BG153" s="58"/>
      <c r="BH153" s="58"/>
      <c r="BI153" s="58"/>
      <c r="BJ153" s="58"/>
      <c r="BK153" s="58"/>
      <c r="BL153" s="58"/>
      <c r="BM153" s="58"/>
      <c r="BN153" s="58"/>
      <c r="BO153" s="58"/>
      <c r="BP153" s="58"/>
      <c r="BQ153" s="58"/>
      <c r="BR153" s="58"/>
      <c r="BS153" s="58"/>
      <c r="BT153" s="58"/>
      <c r="BU153" s="58"/>
      <c r="BV153" s="60"/>
    </row>
    <row r="154" spans="1:74">
      <c r="A154" s="59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60"/>
    </row>
    <row r="155" spans="1:74">
      <c r="A155" s="59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  <c r="BF155" s="58"/>
      <c r="BG155" s="58"/>
      <c r="BH155" s="58"/>
      <c r="BI155" s="58"/>
      <c r="BJ155" s="58"/>
      <c r="BK155" s="58"/>
      <c r="BL155" s="58"/>
      <c r="BM155" s="58"/>
      <c r="BN155" s="58"/>
      <c r="BO155" s="58"/>
      <c r="BP155" s="58"/>
      <c r="BQ155" s="58"/>
      <c r="BR155" s="58"/>
      <c r="BS155" s="58"/>
      <c r="BT155" s="58"/>
      <c r="BU155" s="58"/>
      <c r="BV155" s="60"/>
    </row>
    <row r="156" spans="1:74">
      <c r="A156" s="55"/>
      <c r="B156" s="61"/>
      <c r="C156" s="61"/>
      <c r="D156" s="61"/>
      <c r="E156" s="61"/>
      <c r="F156" s="61"/>
      <c r="G156" s="61"/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54"/>
    </row>
  </sheetData>
  <sheetProtection password="CBEB" sheet="1" objects="1" scenarios="1" selectLockedCells="1"/>
  <mergeCells count="5">
    <mergeCell ref="A17:B17"/>
    <mergeCell ref="L33:M33"/>
    <mergeCell ref="N32:N33"/>
    <mergeCell ref="O32:O33"/>
    <mergeCell ref="A18:O18"/>
  </mergeCells>
  <pageMargins left="0.7" right="0.7" top="0.75" bottom="0.75" header="0.3" footer="0.3"/>
  <pageSetup paperSize="9" scale="10" orientation="portrait" horizontalDpi="1200" verticalDpi="1200" r:id="rId1"/>
  <ignoredErrors>
    <ignoredError sqref="N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80" zoomScaleNormal="80" zoomScalePageLayoutView="80" workbookViewId="0">
      <selection activeCell="K19" sqref="K19"/>
    </sheetView>
  </sheetViews>
  <sheetFormatPr defaultColWidth="8.6640625" defaultRowHeight="15"/>
  <cols>
    <col min="1" max="1" width="39.44140625" customWidth="1"/>
    <col min="3" max="3" width="3.33203125" customWidth="1"/>
    <col min="4" max="4" width="49.88671875" customWidth="1"/>
    <col min="6" max="6" width="3.44140625" customWidth="1"/>
    <col min="7" max="7" width="49.33203125" customWidth="1"/>
  </cols>
  <sheetData>
    <row r="1" spans="1:8" s="34" customFormat="1" ht="16.5" thickBot="1">
      <c r="A1" s="31" t="s">
        <v>161</v>
      </c>
      <c r="B1" s="32"/>
      <c r="C1" s="33"/>
      <c r="D1" s="31" t="s">
        <v>162</v>
      </c>
      <c r="E1" s="32"/>
      <c r="F1" s="33"/>
      <c r="G1" s="31" t="s">
        <v>42</v>
      </c>
      <c r="H1" s="32"/>
    </row>
    <row r="2" spans="1:8">
      <c r="A2" s="23" t="s">
        <v>43</v>
      </c>
      <c r="B2" s="25">
        <f>AVERAGE(B3:B6)</f>
        <v>4.8225937499999996E-2</v>
      </c>
      <c r="C2" s="5"/>
      <c r="D2" s="23" t="s">
        <v>43</v>
      </c>
      <c r="E2" s="25">
        <f>AVERAGE(E3:E10)</f>
        <v>0.50412500000000005</v>
      </c>
      <c r="F2" s="5"/>
      <c r="G2" s="23" t="s">
        <v>43</v>
      </c>
      <c r="H2" s="25">
        <f>AVERAGE(H3:H8)</f>
        <v>1.8011233333333332</v>
      </c>
    </row>
    <row r="3" spans="1:8">
      <c r="A3" s="7" t="s">
        <v>44</v>
      </c>
      <c r="B3" s="18">
        <v>8.0099999999999998E-3</v>
      </c>
      <c r="C3" s="5"/>
      <c r="D3" s="7" t="s">
        <v>45</v>
      </c>
      <c r="E3" s="18">
        <v>0.78790000000000004</v>
      </c>
      <c r="F3" s="5"/>
      <c r="G3" s="7" t="s">
        <v>46</v>
      </c>
      <c r="H3" s="18">
        <v>1.5415700000000001</v>
      </c>
    </row>
    <row r="4" spans="1:8">
      <c r="A4" s="6" t="s">
        <v>47</v>
      </c>
      <c r="B4" s="8">
        <v>1.5E-3</v>
      </c>
      <c r="C4" s="5"/>
      <c r="D4" s="7" t="s">
        <v>48</v>
      </c>
      <c r="E4" s="18">
        <v>0.53269999999999995</v>
      </c>
      <c r="F4" s="5"/>
      <c r="G4" s="7" t="s">
        <v>49</v>
      </c>
      <c r="H4" s="18">
        <v>2.1366900000000002</v>
      </c>
    </row>
    <row r="5" spans="1:8">
      <c r="A5" s="7" t="s">
        <v>58</v>
      </c>
      <c r="B5" s="18">
        <v>8.6249999999999993E-2</v>
      </c>
      <c r="C5" s="5"/>
      <c r="D5" s="7" t="s">
        <v>50</v>
      </c>
      <c r="E5" s="18">
        <v>0.73762000000000005</v>
      </c>
      <c r="F5" s="5"/>
      <c r="G5" s="7" t="s">
        <v>51</v>
      </c>
      <c r="H5" s="18">
        <v>1.2011000000000001</v>
      </c>
    </row>
    <row r="6" spans="1:8">
      <c r="A6" s="52" t="s">
        <v>172</v>
      </c>
      <c r="B6" s="51">
        <v>9.7143750000000001E-2</v>
      </c>
      <c r="C6" s="5"/>
      <c r="D6" s="7" t="s">
        <v>53</v>
      </c>
      <c r="E6" s="18">
        <v>0.62211000000000005</v>
      </c>
      <c r="F6" s="5"/>
      <c r="G6" s="7" t="s">
        <v>54</v>
      </c>
      <c r="H6" s="18">
        <v>1.6539999999999999</v>
      </c>
    </row>
    <row r="7" spans="1:8">
      <c r="A7" s="5"/>
      <c r="B7" s="5"/>
      <c r="C7" s="5"/>
      <c r="D7" s="7" t="s">
        <v>56</v>
      </c>
      <c r="E7" s="18">
        <v>0.40005000000000002</v>
      </c>
      <c r="F7" s="5"/>
      <c r="G7" s="7" t="s">
        <v>57</v>
      </c>
      <c r="H7" s="18">
        <v>2.1366900000000002</v>
      </c>
    </row>
    <row r="8" spans="1:8">
      <c r="A8" s="9" t="s">
        <v>52</v>
      </c>
      <c r="B8" s="25">
        <f>AVERAGE(B9)</f>
        <v>8.0000000000000002E-3</v>
      </c>
      <c r="C8" s="5"/>
      <c r="D8" s="7" t="s">
        <v>61</v>
      </c>
      <c r="E8" s="18">
        <v>0.20702000000000001</v>
      </c>
      <c r="F8" s="5"/>
      <c r="G8" s="11" t="s">
        <v>59</v>
      </c>
      <c r="H8" s="24">
        <v>2.1366900000000002</v>
      </c>
    </row>
    <row r="9" spans="1:8">
      <c r="A9" s="11" t="s">
        <v>55</v>
      </c>
      <c r="B9" s="21">
        <v>8.0000000000000002E-3</v>
      </c>
      <c r="C9" s="5"/>
      <c r="D9" s="7" t="s">
        <v>63</v>
      </c>
      <c r="E9" s="49">
        <v>0.28560000000000002</v>
      </c>
      <c r="F9" s="5"/>
      <c r="G9" s="5"/>
      <c r="H9" s="5"/>
    </row>
    <row r="10" spans="1:8">
      <c r="A10" s="5"/>
      <c r="B10" s="5"/>
      <c r="C10" s="5"/>
      <c r="D10" s="11" t="s">
        <v>64</v>
      </c>
      <c r="E10" s="24">
        <v>0.46</v>
      </c>
      <c r="F10" s="5"/>
      <c r="G10" s="9" t="s">
        <v>52</v>
      </c>
      <c r="H10" s="25">
        <f>AVERAGE(H11:H14)</f>
        <v>1.18106</v>
      </c>
    </row>
    <row r="11" spans="1:8">
      <c r="A11" s="23" t="s">
        <v>60</v>
      </c>
      <c r="B11" s="25">
        <f>AVERAGE(B12:B13)</f>
        <v>2.8E-3</v>
      </c>
      <c r="C11" s="5"/>
      <c r="D11" s="5"/>
      <c r="E11" s="5"/>
      <c r="F11" s="5"/>
      <c r="G11" s="7" t="s">
        <v>65</v>
      </c>
      <c r="H11" s="18">
        <v>1.27725</v>
      </c>
    </row>
    <row r="12" spans="1:8">
      <c r="A12" s="46" t="s">
        <v>177</v>
      </c>
      <c r="B12" s="49">
        <v>1.6000000000000001E-3</v>
      </c>
      <c r="C12" s="5"/>
      <c r="D12" s="9" t="s">
        <v>52</v>
      </c>
      <c r="E12" s="25">
        <f>AVERAGE(E13:E23)</f>
        <v>0.55180090909090918</v>
      </c>
      <c r="F12" s="5"/>
      <c r="G12" s="7" t="s">
        <v>67</v>
      </c>
      <c r="H12" s="18">
        <v>1.27725</v>
      </c>
    </row>
    <row r="13" spans="1:8">
      <c r="A13" s="11" t="s">
        <v>62</v>
      </c>
      <c r="B13" s="24">
        <v>4.0000000000000001E-3</v>
      </c>
      <c r="C13" s="5"/>
      <c r="D13" s="7" t="s">
        <v>70</v>
      </c>
      <c r="E13" s="18">
        <v>0.37430000000000002</v>
      </c>
      <c r="F13" s="5"/>
      <c r="G13" s="7" t="s">
        <v>57</v>
      </c>
      <c r="H13" s="18">
        <v>1.11049</v>
      </c>
    </row>
    <row r="14" spans="1:8">
      <c r="A14" s="5"/>
      <c r="B14" s="5"/>
      <c r="C14" s="5"/>
      <c r="D14" s="7" t="s">
        <v>71</v>
      </c>
      <c r="E14" s="18">
        <v>0.47949999999999998</v>
      </c>
      <c r="F14" s="5"/>
      <c r="G14" s="11" t="s">
        <v>46</v>
      </c>
      <c r="H14" s="24">
        <v>1.05925</v>
      </c>
    </row>
    <row r="15" spans="1:8">
      <c r="A15" s="23" t="s">
        <v>66</v>
      </c>
      <c r="B15" s="25">
        <f>AVERAGE(B16:B17)</f>
        <v>2.8900000000000002E-3</v>
      </c>
      <c r="C15" s="5"/>
      <c r="D15" s="7" t="s">
        <v>73</v>
      </c>
      <c r="E15" s="18">
        <v>0.90729000000000004</v>
      </c>
      <c r="F15" s="5"/>
      <c r="G15" s="5"/>
      <c r="H15" s="5"/>
    </row>
    <row r="16" spans="1:8">
      <c r="A16" s="7" t="s">
        <v>68</v>
      </c>
      <c r="B16" s="10">
        <v>2.3999999999999998E-3</v>
      </c>
      <c r="C16" s="5"/>
      <c r="D16" s="7" t="s">
        <v>75</v>
      </c>
      <c r="E16" s="18">
        <v>0.45784999999999998</v>
      </c>
      <c r="F16" s="5"/>
      <c r="G16" s="23" t="s">
        <v>60</v>
      </c>
      <c r="H16" s="25">
        <f>AVERAGE(H17)</f>
        <v>5</v>
      </c>
    </row>
    <row r="17" spans="1:8">
      <c r="A17" s="11" t="s">
        <v>69</v>
      </c>
      <c r="B17" s="24">
        <v>3.3800000000000002E-3</v>
      </c>
      <c r="C17" s="5"/>
      <c r="D17" s="7" t="s">
        <v>77</v>
      </c>
      <c r="E17" s="18">
        <v>0.39584000000000003</v>
      </c>
      <c r="F17" s="5"/>
      <c r="G17" s="11" t="s">
        <v>8</v>
      </c>
      <c r="H17" s="21">
        <v>5</v>
      </c>
    </row>
    <row r="18" spans="1:8">
      <c r="A18" s="5"/>
      <c r="B18" s="5"/>
      <c r="C18" s="5"/>
      <c r="D18" s="7" t="s">
        <v>79</v>
      </c>
      <c r="E18" s="18">
        <v>0.55428999999999995</v>
      </c>
      <c r="F18" s="5"/>
      <c r="G18" s="5"/>
      <c r="H18" s="5"/>
    </row>
    <row r="19" spans="1:8">
      <c r="A19" s="23" t="s">
        <v>142</v>
      </c>
      <c r="B19" s="25">
        <f>AVERAGE(B20:B22)</f>
        <v>3.7666666666666664E-3</v>
      </c>
      <c r="C19" s="5"/>
      <c r="D19" s="7" t="s">
        <v>56</v>
      </c>
      <c r="E19" s="18">
        <v>0.42412</v>
      </c>
      <c r="F19" s="5"/>
      <c r="G19" s="23" t="s">
        <v>66</v>
      </c>
      <c r="H19" s="25">
        <f>AVERAGE(H20:H23)</f>
        <v>1.5413299999999999</v>
      </c>
    </row>
    <row r="20" spans="1:8">
      <c r="A20" s="46" t="s">
        <v>189</v>
      </c>
      <c r="B20" s="49">
        <v>2.0000000000000001E-4</v>
      </c>
      <c r="C20" s="5"/>
      <c r="D20" s="7" t="s">
        <v>45</v>
      </c>
      <c r="E20" s="18">
        <v>0.58106999999999998</v>
      </c>
      <c r="F20" s="5"/>
      <c r="G20" s="7" t="s">
        <v>80</v>
      </c>
      <c r="H20" s="18">
        <v>1.0126599999999999</v>
      </c>
    </row>
    <row r="21" spans="1:8">
      <c r="A21" s="46" t="s">
        <v>190</v>
      </c>
      <c r="B21" s="49">
        <v>1.5E-3</v>
      </c>
      <c r="C21" s="5"/>
      <c r="D21" s="7" t="s">
        <v>83</v>
      </c>
      <c r="E21" s="18">
        <v>0.89139999999999997</v>
      </c>
      <c r="F21" s="5"/>
      <c r="G21" s="7" t="s">
        <v>81</v>
      </c>
      <c r="H21" s="18">
        <v>2.0699999999999998</v>
      </c>
    </row>
    <row r="22" spans="1:8">
      <c r="A22" s="29" t="s">
        <v>191</v>
      </c>
      <c r="B22" s="51">
        <v>9.5999999999999992E-3</v>
      </c>
      <c r="C22" s="5"/>
      <c r="D22" s="7" t="s">
        <v>86</v>
      </c>
      <c r="E22" s="18">
        <v>0.37430000000000002</v>
      </c>
      <c r="F22" s="5"/>
      <c r="G22" s="7" t="s">
        <v>84</v>
      </c>
      <c r="H22" s="18">
        <v>2.0699999999999998</v>
      </c>
    </row>
    <row r="23" spans="1:8">
      <c r="A23" s="5"/>
      <c r="B23" s="5"/>
      <c r="C23" s="5"/>
      <c r="D23" s="11" t="s">
        <v>88</v>
      </c>
      <c r="E23" s="51">
        <v>0.62985000000000002</v>
      </c>
      <c r="F23" s="5"/>
      <c r="G23" s="11" t="s">
        <v>87</v>
      </c>
      <c r="H23" s="24">
        <v>1.0126599999999999</v>
      </c>
    </row>
    <row r="24" spans="1:8">
      <c r="A24" s="23" t="s">
        <v>143</v>
      </c>
      <c r="B24" s="25">
        <f>AVERAGE(B25)</f>
        <v>8.9999999999999998E-4</v>
      </c>
      <c r="C24" s="5"/>
      <c r="D24" s="5"/>
      <c r="E24" s="5"/>
      <c r="F24" s="5"/>
      <c r="G24" s="5"/>
      <c r="H24" s="5"/>
    </row>
    <row r="25" spans="1:8" ht="15.75">
      <c r="A25" s="26" t="s">
        <v>165</v>
      </c>
      <c r="B25" s="24">
        <v>8.9999999999999998E-4</v>
      </c>
      <c r="C25" s="5"/>
      <c r="D25" s="23" t="s">
        <v>60</v>
      </c>
      <c r="E25" s="25">
        <f>AVERAGE(E26:E30)</f>
        <v>0.4549588</v>
      </c>
      <c r="F25" s="5"/>
      <c r="G25" s="23" t="s">
        <v>142</v>
      </c>
      <c r="H25" s="25">
        <f>AVERAGE(H26)</f>
        <v>4</v>
      </c>
    </row>
    <row r="26" spans="1:8">
      <c r="A26" s="5"/>
      <c r="B26" s="5"/>
      <c r="C26" s="5"/>
      <c r="D26" s="7" t="s">
        <v>92</v>
      </c>
      <c r="E26" s="18">
        <v>0.56189999999999996</v>
      </c>
      <c r="F26" s="5"/>
      <c r="G26" s="19" t="s">
        <v>12</v>
      </c>
      <c r="H26" s="21">
        <v>4</v>
      </c>
    </row>
    <row r="27" spans="1:8">
      <c r="A27" s="23" t="s">
        <v>145</v>
      </c>
      <c r="B27" s="25">
        <f>AVERAGE(B28:B30)</f>
        <v>1.6626666666666668E-2</v>
      </c>
      <c r="C27" s="5"/>
      <c r="D27" s="7" t="s">
        <v>93</v>
      </c>
      <c r="E27" s="18">
        <v>0.43140000000000001</v>
      </c>
      <c r="F27" s="5"/>
      <c r="G27" s="5"/>
      <c r="H27" s="5"/>
    </row>
    <row r="28" spans="1:8">
      <c r="A28" s="45" t="s">
        <v>193</v>
      </c>
      <c r="B28" s="44">
        <v>1.5E-3</v>
      </c>
      <c r="C28" s="5"/>
      <c r="D28" s="7" t="s">
        <v>94</v>
      </c>
      <c r="E28" s="18">
        <v>0.43140000000000001</v>
      </c>
      <c r="F28" s="5"/>
      <c r="G28" s="23" t="s">
        <v>143</v>
      </c>
      <c r="H28" s="25">
        <f>AVERAGE(H29)</f>
        <v>4.75</v>
      </c>
    </row>
    <row r="29" spans="1:8">
      <c r="A29" s="38" t="s">
        <v>150</v>
      </c>
      <c r="B29" s="39">
        <v>3.3800000000000002E-3</v>
      </c>
      <c r="C29" s="5"/>
      <c r="D29" s="7" t="s">
        <v>95</v>
      </c>
      <c r="E29" s="18">
        <v>0.42455399999999999</v>
      </c>
      <c r="F29" s="5"/>
      <c r="G29" s="19" t="s">
        <v>14</v>
      </c>
      <c r="H29" s="21">
        <v>4.75</v>
      </c>
    </row>
    <row r="30" spans="1:8">
      <c r="A30" s="22" t="s">
        <v>160</v>
      </c>
      <c r="B30" s="24">
        <v>4.4999999999999998E-2</v>
      </c>
      <c r="C30" s="5"/>
      <c r="D30" s="11" t="s">
        <v>97</v>
      </c>
      <c r="E30" s="24">
        <v>0.42553999999999997</v>
      </c>
      <c r="F30" s="5"/>
      <c r="G30" s="5"/>
      <c r="H30" s="5"/>
    </row>
    <row r="31" spans="1:8">
      <c r="A31" s="5"/>
      <c r="B31" s="5"/>
      <c r="C31" s="5"/>
      <c r="D31" s="5"/>
      <c r="E31" s="5"/>
      <c r="F31" s="5"/>
      <c r="G31" s="23" t="s">
        <v>145</v>
      </c>
      <c r="H31" s="25">
        <f>AVERAGE(H32:H33)</f>
        <v>11.4</v>
      </c>
    </row>
    <row r="32" spans="1:8" ht="15.75">
      <c r="A32" s="23" t="s">
        <v>152</v>
      </c>
      <c r="B32" s="25">
        <f>AVERAGE(B33:B34)</f>
        <v>1.2E-4</v>
      </c>
      <c r="C32" s="5"/>
      <c r="D32" s="23" t="s">
        <v>66</v>
      </c>
      <c r="E32" s="25">
        <f>AVERAGE(E33:E36)</f>
        <v>0.58214499999999991</v>
      </c>
      <c r="F32" s="5"/>
      <c r="G32" s="20" t="s">
        <v>163</v>
      </c>
      <c r="H32" s="18">
        <v>4.8</v>
      </c>
    </row>
    <row r="33" spans="1:8">
      <c r="A33" s="48" t="s">
        <v>154</v>
      </c>
      <c r="B33" s="8">
        <v>1.2E-4</v>
      </c>
      <c r="C33" s="5"/>
      <c r="D33" s="7" t="s">
        <v>101</v>
      </c>
      <c r="E33" s="18">
        <v>0.67247999999999997</v>
      </c>
      <c r="F33" s="5"/>
      <c r="G33" s="19" t="s">
        <v>164</v>
      </c>
      <c r="H33" s="21">
        <v>18</v>
      </c>
    </row>
    <row r="34" spans="1:8">
      <c r="A34" s="15" t="s">
        <v>78</v>
      </c>
      <c r="B34" s="16">
        <v>1.2E-4</v>
      </c>
      <c r="C34" s="5"/>
      <c r="D34" s="7" t="s">
        <v>102</v>
      </c>
      <c r="E34" s="18">
        <v>0.62475000000000003</v>
      </c>
      <c r="F34" s="5"/>
      <c r="G34" s="5"/>
      <c r="H34" s="5"/>
    </row>
    <row r="35" spans="1:8">
      <c r="A35" s="5"/>
      <c r="B35" s="5"/>
      <c r="C35" s="5"/>
      <c r="D35" s="7" t="s">
        <v>103</v>
      </c>
      <c r="E35" s="18">
        <v>0.3024</v>
      </c>
      <c r="F35" s="5"/>
      <c r="G35" s="23" t="s">
        <v>72</v>
      </c>
      <c r="H35" s="25">
        <f>AVERAGE(H36:H37)</f>
        <v>1.5924499999999999</v>
      </c>
    </row>
    <row r="36" spans="1:8">
      <c r="A36" s="23" t="s">
        <v>72</v>
      </c>
      <c r="B36" s="25">
        <f>AVERAGE(B37:B39)</f>
        <v>1.4493333333333332E-2</v>
      </c>
      <c r="C36" s="5"/>
      <c r="D36" s="11" t="s">
        <v>61</v>
      </c>
      <c r="E36" s="24">
        <v>0.72894999999999999</v>
      </c>
      <c r="F36" s="5"/>
      <c r="G36" s="7" t="s">
        <v>91</v>
      </c>
      <c r="H36" s="12">
        <v>1.0062</v>
      </c>
    </row>
    <row r="37" spans="1:8">
      <c r="A37" s="7" t="s">
        <v>74</v>
      </c>
      <c r="B37" s="10">
        <v>1.56E-3</v>
      </c>
      <c r="C37" s="5"/>
      <c r="D37" s="5"/>
      <c r="E37" s="5"/>
      <c r="F37" s="5"/>
      <c r="G37" s="11" t="s">
        <v>18</v>
      </c>
      <c r="H37" s="21">
        <v>2.1787000000000001</v>
      </c>
    </row>
    <row r="38" spans="1:8">
      <c r="A38" s="6" t="s">
        <v>76</v>
      </c>
      <c r="B38" s="8">
        <v>3.2000000000000003E-4</v>
      </c>
      <c r="C38" s="5"/>
      <c r="D38" s="23" t="s">
        <v>142</v>
      </c>
      <c r="E38" s="25">
        <f>AVERAGE(E39:E40)</f>
        <v>0.58750999999999998</v>
      </c>
      <c r="F38" s="5"/>
      <c r="G38" s="5"/>
      <c r="H38" s="5"/>
    </row>
    <row r="39" spans="1:8">
      <c r="A39" s="11" t="s">
        <v>110</v>
      </c>
      <c r="B39" s="21">
        <v>4.1599999999999998E-2</v>
      </c>
      <c r="C39" s="5"/>
      <c r="D39" s="7" t="s">
        <v>155</v>
      </c>
      <c r="E39" s="18">
        <v>0.20702000000000001</v>
      </c>
      <c r="F39" s="5"/>
      <c r="G39" s="23" t="s">
        <v>82</v>
      </c>
      <c r="H39" s="25">
        <f>AVERAGE(H40:H42)</f>
        <v>3.6025466666666666</v>
      </c>
    </row>
    <row r="40" spans="1:8">
      <c r="A40" s="5"/>
      <c r="B40" s="5"/>
      <c r="C40" s="5"/>
      <c r="D40" s="11" t="s">
        <v>156</v>
      </c>
      <c r="E40" s="51">
        <v>0.96799999999999997</v>
      </c>
      <c r="F40" s="5"/>
      <c r="G40" s="7" t="s">
        <v>96</v>
      </c>
      <c r="H40" s="10">
        <v>1.2376</v>
      </c>
    </row>
    <row r="41" spans="1:8">
      <c r="A41" s="23" t="s">
        <v>82</v>
      </c>
      <c r="B41" s="25">
        <f>AVERAGE(B42:B51)</f>
        <v>4.2815999999999991E-3</v>
      </c>
      <c r="C41" s="5"/>
      <c r="D41" s="5"/>
      <c r="E41" s="5"/>
      <c r="F41" s="5"/>
      <c r="G41" s="7" t="s">
        <v>98</v>
      </c>
      <c r="H41" s="12">
        <v>4.5700399999999997</v>
      </c>
    </row>
    <row r="42" spans="1:8">
      <c r="A42" s="37" t="s">
        <v>85</v>
      </c>
      <c r="B42" s="18">
        <v>2.3000000000000001E-4</v>
      </c>
      <c r="C42" s="5"/>
      <c r="D42" s="23" t="s">
        <v>143</v>
      </c>
      <c r="E42" s="25">
        <f>AVERAGE(E43:E44)</f>
        <v>0.60619000000000001</v>
      </c>
      <c r="F42" s="5"/>
      <c r="G42" s="11" t="s">
        <v>100</v>
      </c>
      <c r="H42" s="21">
        <v>5</v>
      </c>
    </row>
    <row r="43" spans="1:8">
      <c r="A43" s="46" t="s">
        <v>194</v>
      </c>
      <c r="B43" s="18">
        <v>5.2999999999999998E-4</v>
      </c>
      <c r="C43" s="5"/>
      <c r="D43" s="17" t="s">
        <v>157</v>
      </c>
      <c r="E43" s="12">
        <v>0.46238000000000001</v>
      </c>
      <c r="F43" s="5"/>
      <c r="G43" s="5"/>
      <c r="H43" s="5"/>
    </row>
    <row r="44" spans="1:8" ht="15.75">
      <c r="A44" s="43" t="s">
        <v>195</v>
      </c>
      <c r="B44" s="18">
        <v>5.2999999999999998E-4</v>
      </c>
      <c r="C44" s="5"/>
      <c r="D44" s="11" t="s">
        <v>158</v>
      </c>
      <c r="E44" s="24">
        <v>0.75</v>
      </c>
      <c r="F44" s="5"/>
      <c r="G44" s="23" t="s">
        <v>99</v>
      </c>
      <c r="H44" s="25">
        <f>AVERAGE(H45)</f>
        <v>24.6</v>
      </c>
    </row>
    <row r="45" spans="1:8">
      <c r="A45" s="37" t="s">
        <v>89</v>
      </c>
      <c r="B45" s="18">
        <v>9.5999999999999992E-3</v>
      </c>
      <c r="C45" s="5"/>
      <c r="D45" s="5"/>
      <c r="E45" s="5"/>
      <c r="F45" s="5"/>
      <c r="G45" s="42" t="s">
        <v>240</v>
      </c>
      <c r="H45" s="21">
        <v>24.6</v>
      </c>
    </row>
    <row r="46" spans="1:8">
      <c r="A46" s="37" t="s">
        <v>90</v>
      </c>
      <c r="B46" s="18">
        <v>4.13E-3</v>
      </c>
      <c r="C46" s="5"/>
      <c r="D46" s="23" t="s">
        <v>145</v>
      </c>
      <c r="E46" s="25">
        <f>AVERAGE(E47:E50)</f>
        <v>0.7680433333333333</v>
      </c>
      <c r="F46" s="13"/>
      <c r="G46" s="5"/>
      <c r="H46" s="5"/>
    </row>
    <row r="47" spans="1:8">
      <c r="A47" s="46" t="s">
        <v>196</v>
      </c>
      <c r="B47" s="35">
        <v>2.3000000000000001E-4</v>
      </c>
      <c r="C47" s="5"/>
      <c r="D47" s="37" t="s">
        <v>159</v>
      </c>
      <c r="E47" s="18">
        <v>0.72894999999999999</v>
      </c>
      <c r="F47" s="5"/>
      <c r="G47" s="23" t="s">
        <v>104</v>
      </c>
      <c r="H47" s="25">
        <f>AVERAGE(H48:H50)</f>
        <v>4.2566666666666668</v>
      </c>
    </row>
    <row r="48" spans="1:8">
      <c r="A48" s="46" t="s">
        <v>203</v>
      </c>
      <c r="B48" s="44">
        <v>9.5999999999999992E-3</v>
      </c>
      <c r="C48" s="5"/>
      <c r="D48" s="46" t="s">
        <v>202</v>
      </c>
      <c r="E48" s="49">
        <v>0.78569999999999995</v>
      </c>
      <c r="F48" s="5"/>
      <c r="G48" s="7" t="s">
        <v>105</v>
      </c>
      <c r="H48" s="10">
        <v>1.77</v>
      </c>
    </row>
    <row r="49" spans="1:8">
      <c r="A49" s="46" t="s">
        <v>204</v>
      </c>
      <c r="B49" s="44">
        <v>2.0000000000000001E-4</v>
      </c>
      <c r="C49" s="5"/>
      <c r="D49" s="52" t="s">
        <v>229</v>
      </c>
      <c r="E49" s="51">
        <v>0.78947999999999996</v>
      </c>
      <c r="F49" s="5"/>
      <c r="G49" s="7" t="s">
        <v>106</v>
      </c>
      <c r="H49" s="10">
        <v>7</v>
      </c>
    </row>
    <row r="50" spans="1:8">
      <c r="A50" s="50" t="s">
        <v>205</v>
      </c>
      <c r="B50" s="41">
        <v>8.0099999999999998E-3</v>
      </c>
      <c r="C50" s="5"/>
      <c r="D50" s="5"/>
      <c r="E50" s="5"/>
      <c r="F50" s="5"/>
      <c r="G50" s="11" t="s">
        <v>109</v>
      </c>
      <c r="H50" s="21">
        <v>4</v>
      </c>
    </row>
    <row r="51" spans="1:8">
      <c r="A51" s="52" t="s">
        <v>173</v>
      </c>
      <c r="B51" s="40">
        <v>9.7560000000000008E-3</v>
      </c>
      <c r="C51" s="5"/>
      <c r="D51" s="23" t="s">
        <v>72</v>
      </c>
      <c r="E51" s="25">
        <f>AVERAGE(E52)</f>
        <v>0.21787000000000001</v>
      </c>
      <c r="F51" s="5"/>
      <c r="G51" s="5"/>
      <c r="H51" s="5"/>
    </row>
    <row r="52" spans="1:8">
      <c r="A52" s="6"/>
      <c r="B52" s="30"/>
      <c r="C52" s="5"/>
      <c r="D52" s="11" t="s">
        <v>108</v>
      </c>
      <c r="E52" s="21">
        <v>0.21787000000000001</v>
      </c>
      <c r="F52" s="5"/>
      <c r="G52" s="23" t="s">
        <v>113</v>
      </c>
      <c r="H52" s="25">
        <f>AVERAGE(H53:H54)</f>
        <v>1.6025</v>
      </c>
    </row>
    <row r="53" spans="1:8">
      <c r="A53" s="23" t="s">
        <v>99</v>
      </c>
      <c r="B53" s="25">
        <f>AVERAGE(B54:B60)</f>
        <v>1.4761871428571428E-2</v>
      </c>
      <c r="C53" s="5"/>
      <c r="D53" s="5"/>
      <c r="E53" s="5"/>
      <c r="F53" s="5"/>
      <c r="G53" s="7" t="s">
        <v>114</v>
      </c>
      <c r="H53" s="18">
        <v>1.18</v>
      </c>
    </row>
    <row r="54" spans="1:8">
      <c r="A54" s="45" t="s">
        <v>206</v>
      </c>
      <c r="B54" s="44">
        <v>5.5600000000000007E-3</v>
      </c>
      <c r="C54" s="5"/>
      <c r="D54" s="23" t="s">
        <v>82</v>
      </c>
      <c r="E54" s="25">
        <f>AVERAGE(E55:E56)</f>
        <v>0.307</v>
      </c>
      <c r="F54" s="5"/>
      <c r="G54" s="42" t="s">
        <v>201</v>
      </c>
      <c r="H54" s="21">
        <v>2.0249999999999999</v>
      </c>
    </row>
    <row r="55" spans="1:8">
      <c r="A55" s="45" t="s">
        <v>255</v>
      </c>
      <c r="B55" s="49">
        <v>5.9499999999999997E-2</v>
      </c>
      <c r="C55" s="5"/>
      <c r="D55" s="7" t="s">
        <v>111</v>
      </c>
      <c r="E55" s="10">
        <v>0.114</v>
      </c>
      <c r="F55" s="5"/>
      <c r="G55" s="5"/>
      <c r="H55" s="5"/>
    </row>
    <row r="56" spans="1:8">
      <c r="A56" s="45" t="s">
        <v>207</v>
      </c>
      <c r="B56" s="18">
        <v>7.8300000000000002E-3</v>
      </c>
      <c r="C56" s="5"/>
      <c r="D56" s="11" t="s">
        <v>112</v>
      </c>
      <c r="E56" s="21">
        <v>0.5</v>
      </c>
      <c r="F56" s="5"/>
      <c r="G56" s="23" t="s">
        <v>116</v>
      </c>
      <c r="H56" s="25">
        <f>AVERAGE(H57)</f>
        <v>8.3239999999999998</v>
      </c>
    </row>
    <row r="57" spans="1:8">
      <c r="A57" s="50" t="s">
        <v>174</v>
      </c>
      <c r="B57" s="47">
        <v>3.9100000000000002E-5</v>
      </c>
      <c r="C57" s="5"/>
      <c r="D57" s="5"/>
      <c r="E57" s="5"/>
      <c r="F57" s="5"/>
      <c r="G57" s="11" t="s">
        <v>25</v>
      </c>
      <c r="H57" s="24">
        <v>8.3239999999999998</v>
      </c>
    </row>
    <row r="58" spans="1:8">
      <c r="A58" s="50" t="s">
        <v>208</v>
      </c>
      <c r="B58" s="47">
        <v>2.9784000000000001E-2</v>
      </c>
      <c r="C58" s="5"/>
      <c r="D58" s="23" t="s">
        <v>99</v>
      </c>
      <c r="E58" s="25">
        <f>AVERAGE(E59:E61)</f>
        <v>0.39669333333333334</v>
      </c>
      <c r="F58" s="5"/>
      <c r="G58" s="5"/>
      <c r="H58" s="5"/>
    </row>
    <row r="59" spans="1:8">
      <c r="A59" s="50" t="s">
        <v>209</v>
      </c>
      <c r="B59" s="41">
        <v>3.2000000000000003E-4</v>
      </c>
      <c r="C59" s="5"/>
      <c r="D59" s="45" t="s">
        <v>254</v>
      </c>
      <c r="E59" s="49">
        <v>0.13608000000000001</v>
      </c>
      <c r="F59" s="5"/>
      <c r="G59" s="23" t="s">
        <v>118</v>
      </c>
      <c r="H59" s="25">
        <f>AVERAGE(H60:H61)</f>
        <v>2.952</v>
      </c>
    </row>
    <row r="60" spans="1:8">
      <c r="A60" s="42" t="s">
        <v>210</v>
      </c>
      <c r="B60" s="40">
        <v>2.9999999999999997E-4</v>
      </c>
      <c r="C60" s="5"/>
      <c r="D60" s="45" t="s">
        <v>257</v>
      </c>
      <c r="E60" s="49">
        <v>0.29399999999999998</v>
      </c>
      <c r="F60" s="5"/>
      <c r="G60" s="7" t="s">
        <v>29</v>
      </c>
      <c r="H60" s="10">
        <v>2.88</v>
      </c>
    </row>
    <row r="61" spans="1:8">
      <c r="A61" s="5"/>
      <c r="B61" s="5"/>
      <c r="C61" s="5"/>
      <c r="D61" s="52" t="s">
        <v>258</v>
      </c>
      <c r="E61" s="51">
        <v>0.76</v>
      </c>
      <c r="F61" s="5"/>
      <c r="G61" s="11" t="s">
        <v>119</v>
      </c>
      <c r="H61" s="21">
        <v>3.024</v>
      </c>
    </row>
    <row r="62" spans="1:8">
      <c r="A62" s="23" t="s">
        <v>104</v>
      </c>
      <c r="B62" s="25">
        <f>AVERAGE(B63:B65)</f>
        <v>4.1918733333333328E-3</v>
      </c>
      <c r="C62" s="5"/>
      <c r="D62" s="5"/>
      <c r="E62" s="5"/>
      <c r="F62" s="5"/>
      <c r="G62" s="5"/>
      <c r="H62" s="5"/>
    </row>
    <row r="63" spans="1:8">
      <c r="A63" s="7" t="s">
        <v>107</v>
      </c>
      <c r="B63" s="10">
        <v>4.1900000000000001E-3</v>
      </c>
      <c r="C63" s="5"/>
      <c r="D63" s="23" t="s">
        <v>104</v>
      </c>
      <c r="E63" s="25">
        <f>AVERAGE(E64:E65)</f>
        <v>0.53731200000000001</v>
      </c>
      <c r="F63" s="5"/>
      <c r="G63" s="23" t="s">
        <v>121</v>
      </c>
      <c r="H63" s="25">
        <f>AVERAGE(H64)</f>
        <v>1.125</v>
      </c>
    </row>
    <row r="64" spans="1:8">
      <c r="A64" s="45" t="s">
        <v>212</v>
      </c>
      <c r="B64" s="44">
        <v>4.1999999999999997E-3</v>
      </c>
      <c r="C64" s="5"/>
      <c r="D64" s="7" t="s">
        <v>117</v>
      </c>
      <c r="E64" s="47">
        <v>0.106624</v>
      </c>
      <c r="F64" s="5"/>
      <c r="G64" s="11" t="s">
        <v>123</v>
      </c>
      <c r="H64" s="24">
        <v>1.125</v>
      </c>
    </row>
    <row r="65" spans="1:8">
      <c r="A65" s="42" t="s">
        <v>213</v>
      </c>
      <c r="B65" s="21">
        <v>4.1856200000000001E-3</v>
      </c>
      <c r="C65" s="5"/>
      <c r="D65" s="52" t="s">
        <v>211</v>
      </c>
      <c r="E65" s="51">
        <v>0.96799999999999997</v>
      </c>
      <c r="F65" s="5"/>
      <c r="G65" s="5"/>
      <c r="H65" s="5"/>
    </row>
    <row r="66" spans="1:8">
      <c r="A66" s="5"/>
      <c r="B66" s="5"/>
      <c r="C66" s="5"/>
      <c r="D66" s="50"/>
      <c r="E66" s="47"/>
      <c r="F66" s="5"/>
      <c r="G66" s="23" t="s">
        <v>126</v>
      </c>
      <c r="H66" s="25">
        <f>AVERAGE(H67:H68)</f>
        <v>2.1480000000000001</v>
      </c>
    </row>
    <row r="67" spans="1:8">
      <c r="A67" s="23" t="s">
        <v>113</v>
      </c>
      <c r="B67" s="25">
        <f>AVERAGE(B68:B75)</f>
        <v>1.056675E-2</v>
      </c>
      <c r="C67" s="5"/>
      <c r="D67" s="23" t="s">
        <v>113</v>
      </c>
      <c r="E67" s="25">
        <f>AVERAGE(E68:E69)</f>
        <v>0.48699999999999999</v>
      </c>
      <c r="F67" s="5"/>
      <c r="G67" s="7" t="s">
        <v>127</v>
      </c>
      <c r="H67" s="10">
        <v>2.996</v>
      </c>
    </row>
    <row r="68" spans="1:8">
      <c r="A68" s="45" t="s">
        <v>198</v>
      </c>
      <c r="B68" s="18">
        <v>2.0300000000000001E-3</v>
      </c>
      <c r="C68" s="5"/>
      <c r="D68" s="7" t="s">
        <v>125</v>
      </c>
      <c r="E68" s="18">
        <v>0.17399999999999999</v>
      </c>
      <c r="F68" s="5"/>
      <c r="G68" s="42" t="s">
        <v>227</v>
      </c>
      <c r="H68" s="21">
        <v>1.3</v>
      </c>
    </row>
    <row r="69" spans="1:8">
      <c r="A69" s="46" t="s">
        <v>215</v>
      </c>
      <c r="B69" s="49">
        <v>7.7999999999999996E-3</v>
      </c>
      <c r="C69" s="5"/>
      <c r="D69" s="52" t="s">
        <v>200</v>
      </c>
      <c r="E69" s="24">
        <v>0.8</v>
      </c>
      <c r="F69" s="5"/>
      <c r="G69" s="5"/>
      <c r="H69" s="5"/>
    </row>
    <row r="70" spans="1:8">
      <c r="A70" s="6" t="s">
        <v>115</v>
      </c>
      <c r="B70" s="8">
        <v>8.8000000000000003E-4</v>
      </c>
      <c r="C70" s="5"/>
      <c r="D70" s="5"/>
      <c r="E70" s="5"/>
      <c r="F70" s="5"/>
      <c r="G70" s="23" t="s">
        <v>134</v>
      </c>
      <c r="H70" s="25">
        <f>AVERAGE(H71)</f>
        <v>1.7153499999999999</v>
      </c>
    </row>
    <row r="71" spans="1:8" ht="15" customHeight="1">
      <c r="A71" s="48" t="s">
        <v>214</v>
      </c>
      <c r="B71" s="47">
        <v>1.444E-3</v>
      </c>
      <c r="C71" s="5"/>
      <c r="D71" s="23" t="s">
        <v>116</v>
      </c>
      <c r="E71" s="25">
        <f>AVERAGE(E72:E73)</f>
        <v>0.57401999999999997</v>
      </c>
      <c r="F71" s="5"/>
      <c r="G71" s="11" t="s">
        <v>136</v>
      </c>
      <c r="H71" s="21">
        <v>1.7153499999999999</v>
      </c>
    </row>
    <row r="72" spans="1:8">
      <c r="A72" s="6" t="s">
        <v>128</v>
      </c>
      <c r="B72" s="8">
        <v>2.3999999999999998E-3</v>
      </c>
      <c r="C72" s="5"/>
      <c r="D72" s="7" t="s">
        <v>133</v>
      </c>
      <c r="E72" s="18">
        <v>0.68423999999999996</v>
      </c>
      <c r="F72" s="5"/>
      <c r="G72" s="5"/>
      <c r="H72" s="5"/>
    </row>
    <row r="73" spans="1:8">
      <c r="A73" s="48" t="s">
        <v>199</v>
      </c>
      <c r="B73" s="41">
        <v>5.8999999999999997E-2</v>
      </c>
      <c r="C73" s="5"/>
      <c r="D73" s="11" t="s">
        <v>135</v>
      </c>
      <c r="E73" s="24">
        <v>0.46379999999999999</v>
      </c>
      <c r="F73" s="5"/>
      <c r="G73" s="23" t="s">
        <v>293</v>
      </c>
      <c r="H73" s="25">
        <f>AVERAGE(H74:H76)</f>
        <v>1.6056666666666668</v>
      </c>
    </row>
    <row r="74" spans="1:8" ht="15" customHeight="1">
      <c r="A74" s="48" t="s">
        <v>216</v>
      </c>
      <c r="B74" s="8">
        <v>1.0580000000000001E-2</v>
      </c>
      <c r="C74" s="5"/>
      <c r="D74" s="5"/>
      <c r="E74" s="5"/>
      <c r="F74" s="5"/>
      <c r="G74" s="48" t="s">
        <v>228</v>
      </c>
      <c r="H74" s="12">
        <v>1.8</v>
      </c>
    </row>
    <row r="75" spans="1:8">
      <c r="A75" s="52" t="s">
        <v>197</v>
      </c>
      <c r="B75" s="51">
        <v>4.0000000000000002E-4</v>
      </c>
      <c r="C75" s="5"/>
      <c r="D75" s="23" t="s">
        <v>118</v>
      </c>
      <c r="E75" s="25">
        <f>AVERAGE(E76:E77)</f>
        <v>0.20028000000000001</v>
      </c>
      <c r="F75" s="5"/>
      <c r="G75" s="6" t="s">
        <v>140</v>
      </c>
      <c r="H75" s="12">
        <v>1.3545</v>
      </c>
    </row>
    <row r="76" spans="1:8" ht="15" customHeight="1">
      <c r="A76" s="5"/>
      <c r="B76" s="5"/>
      <c r="C76" s="5"/>
      <c r="D76" s="7" t="s">
        <v>138</v>
      </c>
      <c r="E76" s="10">
        <v>0.16800000000000001</v>
      </c>
      <c r="F76" s="5"/>
      <c r="G76" s="11" t="s">
        <v>141</v>
      </c>
      <c r="H76" s="21">
        <v>1.6625000000000001</v>
      </c>
    </row>
    <row r="77" spans="1:8">
      <c r="A77" s="23" t="s">
        <v>116</v>
      </c>
      <c r="B77" s="25">
        <f>AVERAGE(B78:B82)</f>
        <v>8.8628739999999998E-3</v>
      </c>
      <c r="C77" s="5"/>
      <c r="D77" s="11" t="s">
        <v>139</v>
      </c>
      <c r="E77" s="21">
        <v>0.23255999999999999</v>
      </c>
      <c r="F77" s="5"/>
      <c r="G77" s="5"/>
      <c r="H77" s="5"/>
    </row>
    <row r="78" spans="1:8">
      <c r="A78" s="46" t="s">
        <v>175</v>
      </c>
      <c r="B78" s="49">
        <v>1.8E-3</v>
      </c>
      <c r="C78" s="5"/>
      <c r="D78" s="5"/>
      <c r="E78" s="5"/>
      <c r="F78" s="5"/>
      <c r="G78" s="50"/>
      <c r="H78" s="5"/>
    </row>
    <row r="79" spans="1:8">
      <c r="A79" s="46" t="s">
        <v>176</v>
      </c>
      <c r="B79" s="49">
        <v>1.32037E-3</v>
      </c>
      <c r="C79" s="5"/>
      <c r="D79" s="23" t="s">
        <v>121</v>
      </c>
      <c r="E79" s="25">
        <f>AVERAGE(E80:E81)</f>
        <v>0.11800000000000001</v>
      </c>
      <c r="F79" s="5"/>
      <c r="G79" s="50" t="s">
        <v>245</v>
      </c>
      <c r="H79" s="5"/>
    </row>
    <row r="80" spans="1:8">
      <c r="A80" s="46" t="s">
        <v>178</v>
      </c>
      <c r="B80" s="49">
        <v>8.0999999999999996E-4</v>
      </c>
      <c r="C80" s="5"/>
      <c r="D80" s="53" t="s">
        <v>291</v>
      </c>
      <c r="E80" s="44">
        <v>0.10100000000000001</v>
      </c>
      <c r="F80" s="5"/>
      <c r="G80" s="5"/>
      <c r="H80" s="5"/>
    </row>
    <row r="81" spans="1:8">
      <c r="A81" s="17" t="s">
        <v>132</v>
      </c>
      <c r="B81" s="12">
        <v>2.9784000000000001E-2</v>
      </c>
      <c r="C81" s="5"/>
      <c r="D81" s="11" t="s">
        <v>31</v>
      </c>
      <c r="E81" s="21">
        <v>0.13500000000000001</v>
      </c>
      <c r="F81" s="5"/>
      <c r="G81" s="5"/>
      <c r="H81" s="5"/>
    </row>
    <row r="82" spans="1:8" ht="15" customHeight="1">
      <c r="A82" s="52" t="s">
        <v>239</v>
      </c>
      <c r="B82" s="21">
        <v>1.06E-2</v>
      </c>
      <c r="C82" s="5"/>
      <c r="D82" s="5"/>
      <c r="E82" s="5"/>
      <c r="F82" s="5"/>
      <c r="G82" s="5"/>
      <c r="H82" s="5"/>
    </row>
    <row r="83" spans="1:8">
      <c r="A83" s="5"/>
      <c r="B83" s="5"/>
      <c r="C83" s="5"/>
      <c r="D83" s="23" t="s">
        <v>126</v>
      </c>
      <c r="E83" s="25">
        <f>AVERAGE(E84)</f>
        <v>0.80088000000000004</v>
      </c>
      <c r="F83" s="5"/>
      <c r="G83" s="5"/>
      <c r="H83" s="5"/>
    </row>
    <row r="84" spans="1:8">
      <c r="A84" s="23" t="s">
        <v>124</v>
      </c>
      <c r="B84" s="25">
        <f>AVERAGE(B85)</f>
        <v>2.9999999999999997E-4</v>
      </c>
      <c r="C84" s="5"/>
      <c r="D84" s="52" t="s">
        <v>218</v>
      </c>
      <c r="E84" s="51">
        <v>0.80088000000000004</v>
      </c>
      <c r="F84" s="5"/>
      <c r="G84" s="5"/>
      <c r="H84" s="5"/>
    </row>
    <row r="85" spans="1:8">
      <c r="A85" s="42" t="s">
        <v>26</v>
      </c>
      <c r="B85" s="21">
        <v>2.9999999999999997E-4</v>
      </c>
      <c r="C85" s="5"/>
      <c r="D85" s="5"/>
      <c r="E85" s="5"/>
      <c r="F85" s="5"/>
      <c r="G85" s="5"/>
      <c r="H85" s="5"/>
    </row>
    <row r="86" spans="1:8">
      <c r="A86" s="5"/>
      <c r="B86" s="5"/>
      <c r="C86" s="5"/>
      <c r="D86" s="23" t="s">
        <v>134</v>
      </c>
      <c r="E86" s="25">
        <f>AVERAGE(E87:E87)</f>
        <v>0.36</v>
      </c>
      <c r="F86" s="5"/>
      <c r="G86" s="5"/>
      <c r="H86" s="5"/>
    </row>
    <row r="87" spans="1:8">
      <c r="A87" s="23" t="s">
        <v>118</v>
      </c>
      <c r="B87" s="25">
        <f>AVERAGE(B88:B90)</f>
        <v>1.8426666666666668E-2</v>
      </c>
      <c r="C87" s="5"/>
      <c r="D87" s="11" t="s">
        <v>35</v>
      </c>
      <c r="E87" s="21">
        <v>0.36</v>
      </c>
      <c r="F87" s="5"/>
      <c r="G87" s="5"/>
      <c r="H87" s="5"/>
    </row>
    <row r="88" spans="1:8">
      <c r="A88" s="37" t="s">
        <v>120</v>
      </c>
      <c r="B88" s="10">
        <v>6.4000000000000003E-3</v>
      </c>
      <c r="C88" s="5"/>
      <c r="D88" s="5"/>
      <c r="E88" s="5"/>
      <c r="F88" s="5"/>
      <c r="G88" s="5"/>
      <c r="H88" s="5"/>
    </row>
    <row r="89" spans="1:8">
      <c r="A89" s="46" t="s">
        <v>180</v>
      </c>
      <c r="B89" s="49">
        <v>4.2479999999999997E-2</v>
      </c>
      <c r="C89" s="5"/>
      <c r="D89" s="23" t="s">
        <v>293</v>
      </c>
      <c r="E89" s="25">
        <f>AVERAGE(E90:E96)</f>
        <v>0.30220685714285711</v>
      </c>
      <c r="F89" s="5"/>
      <c r="G89" s="5"/>
      <c r="H89" s="5"/>
    </row>
    <row r="90" spans="1:8">
      <c r="A90" s="22" t="s">
        <v>122</v>
      </c>
      <c r="B90" s="36">
        <v>6.4000000000000003E-3</v>
      </c>
      <c r="C90" s="5"/>
      <c r="D90" s="7" t="s">
        <v>147</v>
      </c>
      <c r="E90" s="10">
        <v>0.258048</v>
      </c>
      <c r="F90" s="5"/>
      <c r="G90" s="5"/>
      <c r="H90" s="5"/>
    </row>
    <row r="91" spans="1:8">
      <c r="A91" s="5"/>
      <c r="B91" s="5"/>
      <c r="C91" s="5"/>
      <c r="D91" s="7" t="s">
        <v>148</v>
      </c>
      <c r="E91" s="12">
        <v>0.13500000000000001</v>
      </c>
      <c r="F91" s="5"/>
      <c r="G91" s="5"/>
      <c r="H91" s="5"/>
    </row>
    <row r="92" spans="1:8">
      <c r="A92" s="23" t="s">
        <v>121</v>
      </c>
      <c r="B92" s="25">
        <f>AVERAGE(B93:B96)</f>
        <v>1.6131E-2</v>
      </c>
      <c r="C92" s="5"/>
      <c r="D92" s="37" t="s">
        <v>149</v>
      </c>
      <c r="E92" s="10">
        <v>0.22500000000000001</v>
      </c>
      <c r="F92" s="5"/>
      <c r="G92" s="5"/>
      <c r="H92" s="5"/>
    </row>
    <row r="93" spans="1:8">
      <c r="A93" s="7" t="s">
        <v>129</v>
      </c>
      <c r="B93" s="18">
        <v>2.2599999999999999E-3</v>
      </c>
      <c r="C93" s="5"/>
      <c r="D93" s="45" t="s">
        <v>220</v>
      </c>
      <c r="E93" s="10">
        <v>0.34449999999999997</v>
      </c>
      <c r="F93" s="5"/>
      <c r="G93" s="5"/>
      <c r="H93" s="5"/>
    </row>
    <row r="94" spans="1:8">
      <c r="A94" s="7" t="s">
        <v>130</v>
      </c>
      <c r="B94" s="18">
        <v>3.2000000000000003E-4</v>
      </c>
      <c r="C94" s="5"/>
      <c r="D94" s="6" t="s">
        <v>151</v>
      </c>
      <c r="E94" s="12">
        <v>0.26790000000000003</v>
      </c>
      <c r="F94" s="5"/>
      <c r="G94" s="5"/>
      <c r="H94" s="5"/>
    </row>
    <row r="95" spans="1:8">
      <c r="A95" s="48" t="s">
        <v>295</v>
      </c>
      <c r="B95" s="12">
        <v>6.0499999999999998E-2</v>
      </c>
      <c r="C95" s="5"/>
      <c r="D95" s="7" t="s">
        <v>137</v>
      </c>
      <c r="E95" s="10">
        <v>0.75</v>
      </c>
      <c r="F95" s="5"/>
      <c r="G95" s="5"/>
      <c r="H95" s="5"/>
    </row>
    <row r="96" spans="1:8">
      <c r="A96" s="11" t="s">
        <v>131</v>
      </c>
      <c r="B96" s="21">
        <v>1.444E-3</v>
      </c>
      <c r="C96" s="5"/>
      <c r="D96" s="11" t="s">
        <v>153</v>
      </c>
      <c r="E96" s="21">
        <v>0.13500000000000001</v>
      </c>
      <c r="F96" s="5"/>
      <c r="G96" s="5"/>
      <c r="H96" s="5"/>
    </row>
    <row r="97" spans="1:8">
      <c r="A97" s="5"/>
      <c r="B97" s="5"/>
      <c r="C97" s="5"/>
      <c r="D97" s="5"/>
      <c r="E97" s="5"/>
      <c r="F97" s="5"/>
      <c r="G97" s="5"/>
      <c r="H97" s="5"/>
    </row>
    <row r="98" spans="1:8">
      <c r="A98" s="23" t="s">
        <v>126</v>
      </c>
      <c r="B98" s="25">
        <f>AVERAGE(B99:B102)</f>
        <v>2.4549999999999999E-2</v>
      </c>
      <c r="C98" s="5"/>
      <c r="D98" s="5"/>
      <c r="E98" s="5"/>
      <c r="F98" s="5"/>
      <c r="G98" s="5"/>
      <c r="H98" s="5"/>
    </row>
    <row r="99" spans="1:8">
      <c r="A99" s="46" t="s">
        <v>179</v>
      </c>
      <c r="B99" s="49">
        <v>5.9999999999999995E-4</v>
      </c>
      <c r="C99" s="5"/>
      <c r="D99" s="5"/>
      <c r="E99" s="5"/>
      <c r="F99" s="5"/>
      <c r="G99" s="5"/>
      <c r="H99" s="5"/>
    </row>
    <row r="100" spans="1:8">
      <c r="A100" s="48" t="s">
        <v>217</v>
      </c>
      <c r="B100" s="12">
        <v>6.9999999999999999E-4</v>
      </c>
      <c r="C100" s="5"/>
      <c r="D100" s="5"/>
      <c r="E100" s="5"/>
      <c r="F100" s="5"/>
      <c r="G100" s="5"/>
      <c r="H100" s="5"/>
    </row>
    <row r="101" spans="1:8">
      <c r="A101" s="7" t="s">
        <v>144</v>
      </c>
      <c r="B101" s="10">
        <v>8.1600000000000006E-2</v>
      </c>
      <c r="C101" s="5"/>
      <c r="D101" s="5"/>
      <c r="E101" s="5"/>
      <c r="F101" s="5"/>
      <c r="G101" s="14"/>
      <c r="H101" s="5"/>
    </row>
    <row r="102" spans="1:8">
      <c r="A102" s="52" t="s">
        <v>219</v>
      </c>
      <c r="B102" s="24">
        <v>1.5299999999999999E-2</v>
      </c>
      <c r="C102" s="5"/>
      <c r="D102" s="5"/>
      <c r="E102" s="5"/>
      <c r="F102" s="5"/>
      <c r="G102" s="5"/>
      <c r="H102" s="5"/>
    </row>
    <row r="103" spans="1:8">
      <c r="A103" s="5"/>
      <c r="B103" s="5"/>
      <c r="C103" s="5"/>
      <c r="D103" s="5"/>
      <c r="E103" s="5"/>
      <c r="F103" s="5"/>
      <c r="G103" s="5"/>
      <c r="H103" s="5"/>
    </row>
    <row r="104" spans="1:8">
      <c r="A104" s="23" t="s">
        <v>134</v>
      </c>
      <c r="B104" s="25">
        <f>AVERAGE(B105:B110)</f>
        <v>5.654333333333335E-3</v>
      </c>
      <c r="C104" s="5"/>
      <c r="D104" s="5"/>
      <c r="E104" s="5"/>
      <c r="F104" s="5"/>
      <c r="G104" s="5"/>
      <c r="H104" s="5"/>
    </row>
    <row r="105" spans="1:8">
      <c r="A105" s="45" t="s">
        <v>192</v>
      </c>
      <c r="B105" s="18">
        <v>9.2000000000000003E-4</v>
      </c>
      <c r="C105" s="5"/>
      <c r="D105" s="5"/>
      <c r="E105" s="5"/>
      <c r="F105" s="5"/>
      <c r="G105" s="5"/>
      <c r="H105" s="5"/>
    </row>
    <row r="106" spans="1:8">
      <c r="A106" s="46" t="s">
        <v>184</v>
      </c>
      <c r="B106" s="49">
        <v>2.181E-2</v>
      </c>
      <c r="C106" s="5"/>
      <c r="D106" s="5"/>
      <c r="E106" s="5"/>
      <c r="F106" s="5"/>
      <c r="G106" s="5"/>
      <c r="H106" s="5"/>
    </row>
    <row r="107" spans="1:8">
      <c r="A107" s="28" t="s">
        <v>181</v>
      </c>
      <c r="B107" s="35">
        <v>9.2000000000000003E-4</v>
      </c>
      <c r="C107" s="5"/>
      <c r="D107" s="5"/>
      <c r="E107" s="5"/>
      <c r="F107" s="5"/>
      <c r="G107" s="5"/>
      <c r="H107" s="5"/>
    </row>
    <row r="108" spans="1:8">
      <c r="A108" s="45" t="s">
        <v>182</v>
      </c>
      <c r="B108" s="44">
        <v>9.7560000000000008E-3</v>
      </c>
      <c r="C108" s="5"/>
      <c r="D108" s="5"/>
      <c r="E108" s="5"/>
      <c r="F108" s="5"/>
      <c r="G108" s="5"/>
      <c r="H108" s="5"/>
    </row>
    <row r="109" spans="1:8">
      <c r="A109" s="45" t="s">
        <v>246</v>
      </c>
      <c r="B109" s="12">
        <v>2.5999999999999998E-4</v>
      </c>
      <c r="C109" s="5"/>
      <c r="D109" s="5"/>
      <c r="E109" s="5"/>
      <c r="F109" s="5"/>
      <c r="G109" s="5"/>
      <c r="H109" s="5"/>
    </row>
    <row r="110" spans="1:8">
      <c r="A110" s="42" t="s">
        <v>247</v>
      </c>
      <c r="B110" s="21">
        <v>2.5999999999999998E-4</v>
      </c>
      <c r="C110" s="5"/>
      <c r="D110" s="5"/>
      <c r="E110" s="5"/>
      <c r="F110" s="5"/>
      <c r="G110" s="5"/>
      <c r="H110" s="5"/>
    </row>
    <row r="111" spans="1:8">
      <c r="A111" s="5"/>
      <c r="B111" s="5"/>
      <c r="C111" s="5"/>
      <c r="D111" s="5"/>
      <c r="E111" s="5"/>
      <c r="F111" s="5"/>
      <c r="G111" s="5"/>
      <c r="H111" s="5"/>
    </row>
    <row r="112" spans="1:8">
      <c r="A112" s="23" t="s">
        <v>293</v>
      </c>
      <c r="B112" s="25">
        <f>AVERAGE(B113:B126)</f>
        <v>9.460371428571427E-3</v>
      </c>
      <c r="C112" s="10"/>
      <c r="D112" s="5"/>
      <c r="E112" s="5"/>
      <c r="F112" s="10"/>
      <c r="G112" s="7"/>
      <c r="H112" s="18"/>
    </row>
    <row r="113" spans="1:8">
      <c r="A113" s="45" t="s">
        <v>183</v>
      </c>
      <c r="B113" s="10">
        <v>6.6639999999999998E-3</v>
      </c>
      <c r="C113" s="5"/>
      <c r="D113" s="5"/>
      <c r="E113" s="5"/>
      <c r="F113" s="5"/>
      <c r="G113" s="5"/>
      <c r="H113" s="5"/>
    </row>
    <row r="114" spans="1:8">
      <c r="A114" s="45" t="s">
        <v>248</v>
      </c>
      <c r="B114" s="10">
        <v>1.7662000000000001E-3</v>
      </c>
      <c r="C114" s="5"/>
      <c r="D114" s="5"/>
      <c r="E114" s="5"/>
      <c r="F114" s="5"/>
      <c r="G114" s="5"/>
      <c r="H114" s="5"/>
    </row>
    <row r="115" spans="1:8">
      <c r="A115" s="45" t="s">
        <v>221</v>
      </c>
      <c r="B115" s="44">
        <v>2.0000000000000001E-4</v>
      </c>
      <c r="C115" s="5"/>
      <c r="D115" s="5"/>
      <c r="E115" s="5"/>
      <c r="F115" s="5"/>
      <c r="G115" s="5"/>
      <c r="H115" s="5"/>
    </row>
    <row r="116" spans="1:8">
      <c r="A116" s="45" t="s">
        <v>222</v>
      </c>
      <c r="B116" s="49">
        <v>1.6000000000000001E-4</v>
      </c>
      <c r="C116" s="5"/>
      <c r="D116" s="5"/>
      <c r="E116" s="5"/>
      <c r="F116" s="5"/>
      <c r="G116" s="5"/>
      <c r="H116" s="5"/>
    </row>
    <row r="117" spans="1:8">
      <c r="A117" s="48" t="s">
        <v>223</v>
      </c>
      <c r="B117" s="47">
        <v>1.6000000000000001E-4</v>
      </c>
      <c r="C117" s="5"/>
      <c r="D117" s="5"/>
      <c r="E117" s="5"/>
      <c r="F117" s="5"/>
      <c r="G117" s="5"/>
      <c r="H117" s="5"/>
    </row>
    <row r="118" spans="1:8">
      <c r="A118" s="48" t="s">
        <v>224</v>
      </c>
      <c r="B118" s="8">
        <v>1.6000000000000001E-4</v>
      </c>
      <c r="C118" s="5"/>
      <c r="D118" s="5"/>
      <c r="E118" s="5"/>
      <c r="F118" s="5"/>
      <c r="G118" s="5"/>
      <c r="H118" s="5"/>
    </row>
    <row r="119" spans="1:8">
      <c r="A119" s="7" t="s">
        <v>146</v>
      </c>
      <c r="B119" s="10">
        <v>2.7E-4</v>
      </c>
      <c r="C119" s="5"/>
      <c r="D119" s="5"/>
      <c r="E119" s="5"/>
      <c r="F119" s="5"/>
      <c r="G119" s="5"/>
      <c r="H119" s="5"/>
    </row>
    <row r="120" spans="1:8">
      <c r="A120" s="45" t="s">
        <v>225</v>
      </c>
      <c r="B120" s="10">
        <v>2.3040000000000001E-3</v>
      </c>
      <c r="C120" s="5"/>
      <c r="D120" s="5"/>
      <c r="E120" s="5"/>
      <c r="F120" s="5"/>
      <c r="G120" s="5"/>
      <c r="H120" s="5"/>
    </row>
    <row r="121" spans="1:8">
      <c r="A121" s="48" t="s">
        <v>226</v>
      </c>
      <c r="B121" s="12">
        <v>8.9999999999999998E-4</v>
      </c>
      <c r="C121" s="5"/>
      <c r="D121" s="5"/>
      <c r="E121" s="5"/>
      <c r="F121" s="5"/>
      <c r="G121" s="5"/>
      <c r="H121" s="5"/>
    </row>
    <row r="122" spans="1:8">
      <c r="A122" s="50" t="s">
        <v>249</v>
      </c>
      <c r="B122" s="47">
        <v>3.5639999999999998E-2</v>
      </c>
      <c r="C122" s="5"/>
      <c r="D122" s="5"/>
      <c r="E122" s="5"/>
      <c r="F122" s="5"/>
      <c r="G122" s="5"/>
      <c r="H122" s="5"/>
    </row>
    <row r="123" spans="1:8">
      <c r="A123" s="46" t="s">
        <v>187</v>
      </c>
      <c r="B123" s="49">
        <v>9.7999999999999997E-3</v>
      </c>
      <c r="C123" s="5"/>
      <c r="D123" s="5"/>
      <c r="E123" s="5"/>
      <c r="F123" s="5"/>
      <c r="G123" s="5"/>
      <c r="H123" s="5"/>
    </row>
    <row r="124" spans="1:8">
      <c r="A124" s="46" t="s">
        <v>186</v>
      </c>
      <c r="B124" s="49">
        <v>7.2000000000000005E-4</v>
      </c>
      <c r="C124" s="5"/>
      <c r="D124" s="5"/>
      <c r="E124" s="5"/>
      <c r="F124" s="5"/>
      <c r="G124" s="5"/>
      <c r="H124" s="5"/>
    </row>
    <row r="125" spans="1:8">
      <c r="A125" s="48" t="s">
        <v>188</v>
      </c>
      <c r="B125" s="47">
        <v>2.1375000000000002E-2</v>
      </c>
      <c r="C125" s="5"/>
      <c r="D125" s="5"/>
      <c r="E125" s="5"/>
      <c r="F125" s="5"/>
      <c r="G125" s="5"/>
      <c r="H125" s="5"/>
    </row>
    <row r="126" spans="1:8">
      <c r="A126" s="52" t="s">
        <v>185</v>
      </c>
      <c r="B126" s="51">
        <v>5.2325999999999998E-2</v>
      </c>
      <c r="C126" s="5"/>
      <c r="D126" s="5"/>
      <c r="E126" s="5"/>
      <c r="F126" s="5"/>
      <c r="G126" s="5"/>
      <c r="H126" s="5"/>
    </row>
  </sheetData>
  <sheetProtection sheet="1" objects="1" scenarios="1" selectLockedCells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In-field data entry form</vt:lpstr>
      <vt:lpstr>Volumetric data results</vt:lpstr>
      <vt:lpstr>Volumetric measures all items</vt:lpstr>
    </vt:vector>
  </TitlesOfParts>
  <Company>CQUniversity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Verlis</dc:creator>
  <cp:lastModifiedBy>John Lavarack</cp:lastModifiedBy>
  <cp:lastPrinted>2016-06-02T00:58:01Z</cp:lastPrinted>
  <dcterms:created xsi:type="dcterms:W3CDTF">2016-02-07T21:54:38Z</dcterms:created>
  <dcterms:modified xsi:type="dcterms:W3CDTF">2017-11-20T01:20:31Z</dcterms:modified>
</cp:coreProperties>
</file>